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USK\Desktop\docs\"/>
    </mc:Choice>
  </mc:AlternateContent>
  <xr:revisionPtr revIDLastSave="0" documentId="13_ncr:1_{7ECAA4C4-3C55-4072-AA25-24FCE084ED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structions" sheetId="4" r:id="rId1"/>
    <sheet name="gifts - party" sheetId="2" r:id="rId2"/>
    <sheet name="gifts - Nightcliff" sheetId="11" r:id="rId3"/>
  </sheets>
  <definedNames>
    <definedName name="aggregation_ends">instructions!$F$37</definedName>
    <definedName name="aggregation_starts">instructions!$D$37</definedName>
    <definedName name="date_election">instructions!$D$55</definedName>
    <definedName name="date_previous_election">instructions!$D$57</definedName>
    <definedName name="date_writ_issued">instructions!$D$56</definedName>
    <definedName name="disclosure_ends">instructions!$F$35</definedName>
    <definedName name="disclosure_starts">instructions!$D$35</definedName>
    <definedName name="election_name">instructions!$D$54</definedName>
    <definedName name="return_first">instructions!$C$58</definedName>
    <definedName name="return_name">instructions!$A$9</definedName>
    <definedName name="return_name_sub">instructions!$A$10</definedName>
    <definedName name="return_num">instructions!$A$58</definedName>
    <definedName name="return_row">instructions!$B$58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4" l="1"/>
  <c r="A9" i="4"/>
  <c r="D37" i="4"/>
  <c r="D56" i="4" l="1"/>
  <c r="D28" i="4" l="1"/>
  <c r="J6" i="11" l="1"/>
  <c r="J6" i="2"/>
  <c r="F28" i="4"/>
  <c r="H28" i="4" s="1"/>
  <c r="J28" i="4" s="1"/>
  <c r="F30" i="4"/>
  <c r="H30" i="4" s="1"/>
  <c r="A10" i="4"/>
  <c r="J35" i="4"/>
  <c r="H35" i="4"/>
  <c r="A12" i="4"/>
  <c r="A52" i="4"/>
  <c r="F35" i="4"/>
  <c r="F37" i="4"/>
  <c r="A1" i="11" l="1"/>
  <c r="A1" i="2"/>
  <c r="J8" i="2"/>
  <c r="I8" i="2"/>
  <c r="J8" i="11"/>
  <c r="I8" i="11"/>
  <c r="J15" i="11"/>
  <c r="J15" i="2"/>
  <c r="D29" i="4"/>
  <c r="D30" i="4" s="1"/>
  <c r="D35" i="4"/>
  <c r="I6" i="2" l="1"/>
  <c r="I6" i="11"/>
  <c r="I15" i="11"/>
  <c r="I15" i="2"/>
  <c r="H29" i="4"/>
  <c r="J29" i="4" s="1"/>
</calcChain>
</file>

<file path=xl/sharedStrings.xml><?xml version="1.0" encoding="utf-8"?>
<sst xmlns="http://schemas.openxmlformats.org/spreadsheetml/2006/main" count="101" uniqueCount="81">
  <si>
    <t>Address</t>
  </si>
  <si>
    <t>Suburb</t>
  </si>
  <si>
    <t>Postcode</t>
  </si>
  <si>
    <t>State/
Territory</t>
  </si>
  <si>
    <t>I certify that the information contained in this return and its attachments is true and complete.</t>
  </si>
  <si>
    <t>Enquiries and returns should be addressed to:</t>
  </si>
  <si>
    <t>Organisation name</t>
  </si>
  <si>
    <t>Surname</t>
  </si>
  <si>
    <t>Given names</t>
  </si>
  <si>
    <t>If received from an organisation</t>
  </si>
  <si>
    <t>If received from a person</t>
  </si>
  <si>
    <t>Northern Territory Electoral Commission</t>
  </si>
  <si>
    <t>GPO Box 2419, DARWIN  NT  0801</t>
  </si>
  <si>
    <t>Email:  ntec@nt.gov.au</t>
  </si>
  <si>
    <t>Email address</t>
  </si>
  <si>
    <t>Surname:</t>
  </si>
  <si>
    <t>Given names:</t>
  </si>
  <si>
    <r>
      <t xml:space="preserve">Telephone:  08 8999 5000 or </t>
    </r>
    <r>
      <rPr>
        <b/>
        <sz val="10"/>
        <color indexed="8"/>
        <rFont val="Tahoma"/>
        <family val="2"/>
      </rPr>
      <t>1800 MYVOTE</t>
    </r>
  </si>
  <si>
    <t>Disclosure period</t>
  </si>
  <si>
    <r>
      <t xml:space="preserve">Authority for collecting information in this form is in Part 10 of the </t>
    </r>
    <r>
      <rPr>
        <i/>
        <sz val="10"/>
        <color indexed="8"/>
        <rFont val="Tahoma"/>
        <family val="2"/>
      </rPr>
      <t>Electoral Act 2004</t>
    </r>
    <r>
      <rPr>
        <sz val="10"/>
        <color indexed="8"/>
        <rFont val="Tahoma"/>
        <family val="2"/>
      </rPr>
      <t>.</t>
    </r>
  </si>
  <si>
    <t>Return prior to early voting</t>
  </si>
  <si>
    <t>Return prior to election day</t>
  </si>
  <si>
    <t>Post-election return</t>
  </si>
  <si>
    <t>As soon as practicable</t>
  </si>
  <si>
    <t>Return</t>
  </si>
  <si>
    <t>Return due</t>
  </si>
  <si>
    <t>Return published</t>
  </si>
  <si>
    <t>Gift aggregation period:</t>
  </si>
  <si>
    <t>Select the period to which this return relates:</t>
  </si>
  <si>
    <t>Election date:</t>
  </si>
  <si>
    <t>Writ issued:</t>
  </si>
  <si>
    <t>Previous election:</t>
  </si>
  <si>
    <t>Number of donors who made the above gifts:</t>
  </si>
  <si>
    <t>Disclosure period:</t>
  </si>
  <si>
    <t>Total amount of all gifts received during the disclosure period:</t>
  </si>
  <si>
    <t>Disclosure period starts</t>
  </si>
  <si>
    <t>Disclosure period ends</t>
  </si>
  <si>
    <t>Starts</t>
  </si>
  <si>
    <t>Ends</t>
  </si>
  <si>
    <t>Fax:  08 8999 7630</t>
  </si>
  <si>
    <t>Web:  www.ntec.nt.gov.au</t>
  </si>
  <si>
    <r>
      <t xml:space="preserve">• Record all persons and organisations from whom gifts totalling $200 or more were received during the gift aggregation period.
• Provide additional details of officeholders (as referred to in the </t>
    </r>
    <r>
      <rPr>
        <i/>
        <sz val="10"/>
        <color indexed="8"/>
        <rFont val="Tahoma"/>
        <family val="2"/>
      </rPr>
      <t>Handbook)</t>
    </r>
    <r>
      <rPr>
        <sz val="10"/>
        <color indexed="8"/>
        <rFont val="Tahoma"/>
        <family val="2"/>
      </rPr>
      <t xml:space="preserve"> for gifts received from trusts, foundations and unincorporated associations.</t>
    </r>
  </si>
  <si>
    <t>Based on your selections, the relevant dates for this return are:</t>
  </si>
  <si>
    <t>Name of party:</t>
  </si>
  <si>
    <t>Name of reporting agent:</t>
  </si>
  <si>
    <t>(If a reporting agent has not been appointed, the registered officer of the party must complete the return)</t>
  </si>
  <si>
    <t>to:</t>
  </si>
  <si>
    <t>from:</t>
  </si>
  <si>
    <t>Gift aggregation period</t>
  </si>
  <si>
    <t>Candidate details and totals</t>
  </si>
  <si>
    <t>Party details and totals</t>
  </si>
  <si>
    <t>Gifts received directly by the party totalling $1500 or more in the gift aggregation period</t>
  </si>
  <si>
    <t>Gifts received by this candidate totalling $200 or more in the gift aggregation period</t>
  </si>
  <si>
    <t>Division:</t>
  </si>
  <si>
    <t>Tick if this is the first return for this candidate for this election and the candidate has not provided a financial year return.</t>
  </si>
  <si>
    <t>Candidate surname:</t>
  </si>
  <si>
    <r>
      <t xml:space="preserve">• Record all persons and organisations from whom gifts totalling $1500 or more were received during the gift aggregation period.
• Provide additional details of officeholders (as referred to in the </t>
    </r>
    <r>
      <rPr>
        <i/>
        <sz val="10"/>
        <color indexed="8"/>
        <rFont val="Tahoma"/>
        <family val="2"/>
      </rPr>
      <t>Handbook)</t>
    </r>
    <r>
      <rPr>
        <sz val="10"/>
        <color indexed="8"/>
        <rFont val="Tahoma"/>
        <family val="2"/>
      </rPr>
      <t xml:space="preserve"> for gifts received from trusts, foundations and unincorporated associations.</t>
    </r>
  </si>
  <si>
    <t>192 Disclosure of gifts – other elections</t>
  </si>
  <si>
    <t>192A Period covered by return extended if first return</t>
  </si>
  <si>
    <t>192B Additional disclosure requirement for nominees who were not previously candidates</t>
  </si>
  <si>
    <t>192D Content of return</t>
  </si>
  <si>
    <t>192E Gift aggregation periods</t>
  </si>
  <si>
    <t>184 Appointment of reporting agent</t>
  </si>
  <si>
    <t>Legislative requirements</t>
  </si>
  <si>
    <t>This return is due 3 times in the by-election period as per the table below.</t>
  </si>
  <si>
    <r>
      <t xml:space="preserve">Refer to the </t>
    </r>
    <r>
      <rPr>
        <i/>
        <sz val="10"/>
        <color indexed="8"/>
        <rFont val="Tahoma"/>
        <family val="2"/>
      </rPr>
      <t xml:space="preserve">Disclosure Handbook </t>
    </r>
    <r>
      <rPr>
        <sz val="10"/>
        <color indexed="8"/>
        <rFont val="Tahoma"/>
        <family val="2"/>
      </rPr>
      <t>before completing this return.  The handbook is available at:</t>
    </r>
  </si>
  <si>
    <t>Election name:</t>
  </si>
  <si>
    <t>192C Additional disclosure requirement for associated entities and third party campaigner on registration</t>
  </si>
  <si>
    <t>198 Nil returns</t>
  </si>
  <si>
    <t>215 Offences</t>
  </si>
  <si>
    <t>Who completes this return?</t>
  </si>
  <si>
    <t>(a) the registered party; and</t>
  </si>
  <si>
    <t>Registered political parties - reporting details of all gifts received by or with the authority of:</t>
  </si>
  <si>
    <t>(b) each candidate endorsed by the registered party.</t>
  </si>
  <si>
    <t>3A Meaning of gift</t>
  </si>
  <si>
    <t>www.ntec.nt.gov.au/publications-and-reports/forms-and-handbooks</t>
  </si>
  <si>
    <t>F</t>
  </si>
  <si>
    <t>2026 Nightcliff by-election</t>
  </si>
  <si>
    <t>The "gift aggregation period" is from 1 July 2025 preceding the by-election.</t>
  </si>
  <si>
    <t>For candidates, if this is their first return for the by-election and they have not provided a financial year return, their disclosure and gift aggregation periods start 24 September 2024, 31 days after the previous general election.</t>
  </si>
  <si>
    <t>Nightcliff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</si>
</sst>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F800]dddd\,\ mmmm\ dd\,\ yyyy"/>
  </numFmts>
  <fonts count="17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i/>
      <sz val="10"/>
      <color indexed="8"/>
      <name val="Tahoma"/>
      <family val="2"/>
    </font>
    <font>
      <u/>
      <sz val="11"/>
      <color theme="10"/>
      <name val="Calibri"/>
      <family val="2"/>
    </font>
    <font>
      <sz val="10"/>
      <color theme="1"/>
      <name val="Tahoma"/>
      <family val="2"/>
    </font>
    <font>
      <b/>
      <sz val="16"/>
      <color theme="1"/>
      <name val="Tahoma"/>
      <family val="2"/>
    </font>
    <font>
      <sz val="11"/>
      <color theme="1"/>
      <name val="Tahoma"/>
      <family val="2"/>
    </font>
    <font>
      <b/>
      <i/>
      <sz val="10"/>
      <color theme="1"/>
      <name val="Tahoma"/>
      <family val="2"/>
    </font>
    <font>
      <u/>
      <sz val="10"/>
      <color theme="10"/>
      <name val="Tahoma"/>
      <family val="2"/>
    </font>
    <font>
      <b/>
      <sz val="12"/>
      <color theme="0"/>
      <name val="Tahoma"/>
      <family val="2"/>
    </font>
    <font>
      <b/>
      <sz val="10"/>
      <color theme="1"/>
      <name val="Tahoma"/>
      <family val="2"/>
    </font>
    <font>
      <i/>
      <sz val="10"/>
      <color theme="1"/>
      <name val="Tahoma"/>
      <family val="2"/>
    </font>
    <font>
      <b/>
      <sz val="20"/>
      <color theme="1"/>
      <name val="Tahoma"/>
      <family val="2"/>
    </font>
    <font>
      <b/>
      <sz val="18"/>
      <color theme="1"/>
      <name val="Tahoma"/>
      <family val="2"/>
    </font>
    <font>
      <sz val="10"/>
      <color theme="0" tint="-0.14999847407452621"/>
      <name val="Tahoma"/>
      <family val="2"/>
    </font>
    <font>
      <b/>
      <i/>
      <sz val="11"/>
      <color theme="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90">
    <xf numFmtId="0" fontId="0" fillId="0" borderId="0" xfId="0"/>
    <xf numFmtId="0" fontId="7" fillId="0" borderId="0" xfId="0" applyFont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5" fillId="4" borderId="4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11" fillId="3" borderId="0" xfId="0" applyFont="1" applyFill="1" applyAlignment="1">
      <alignment horizontal="right" vertical="center"/>
    </xf>
    <xf numFmtId="0" fontId="10" fillId="2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0" fontId="5" fillId="4" borderId="0" xfId="0" applyFont="1" applyFill="1" applyAlignment="1">
      <alignment vertical="center"/>
    </xf>
    <xf numFmtId="0" fontId="5" fillId="4" borderId="5" xfId="0" applyFont="1" applyFill="1" applyBorder="1" applyAlignment="1">
      <alignment vertical="center"/>
    </xf>
    <xf numFmtId="0" fontId="5" fillId="4" borderId="6" xfId="0" applyFont="1" applyFill="1" applyBorder="1" applyAlignment="1">
      <alignment vertical="center"/>
    </xf>
    <xf numFmtId="0" fontId="5" fillId="4" borderId="7" xfId="0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11" fillId="4" borderId="8" xfId="0" applyFont="1" applyFill="1" applyBorder="1" applyAlignment="1">
      <alignment horizontal="center" wrapText="1"/>
    </xf>
    <xf numFmtId="0" fontId="11" fillId="4" borderId="0" xfId="0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0" fontId="11" fillId="4" borderId="5" xfId="0" applyFont="1" applyFill="1" applyBorder="1" applyAlignment="1">
      <alignment horizontal="center" wrapText="1"/>
    </xf>
    <xf numFmtId="0" fontId="11" fillId="4" borderId="7" xfId="0" applyFont="1" applyFill="1" applyBorder="1" applyAlignment="1">
      <alignment horizontal="center" wrapText="1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49" fontId="5" fillId="0" borderId="0" xfId="0" applyNumberFormat="1" applyFont="1" applyAlignment="1" applyProtection="1">
      <alignment horizontal="center" vertical="top" wrapText="1"/>
      <protection locked="0"/>
    </xf>
    <xf numFmtId="164" fontId="5" fillId="0" borderId="0" xfId="0" applyNumberFormat="1" applyFont="1" applyAlignment="1" applyProtection="1">
      <alignment horizontal="center" vertical="top" wrapText="1"/>
      <protection locked="0"/>
    </xf>
    <xf numFmtId="0" fontId="5" fillId="4" borderId="0" xfId="0" applyFont="1" applyFill="1" applyAlignment="1">
      <alignment horizontal="left" vertical="center" wrapText="1"/>
    </xf>
    <xf numFmtId="0" fontId="5" fillId="4" borderId="0" xfId="0" applyFont="1" applyFill="1" applyAlignment="1">
      <alignment horizontal="center" vertical="center"/>
    </xf>
    <xf numFmtId="165" fontId="5" fillId="4" borderId="0" xfId="0" applyNumberFormat="1" applyFont="1" applyFill="1" applyAlignment="1">
      <alignment horizontal="left" vertical="top"/>
    </xf>
    <xf numFmtId="0" fontId="11" fillId="4" borderId="0" xfId="0" applyFont="1" applyFill="1" applyAlignment="1">
      <alignment horizontal="right" vertical="center" wrapText="1"/>
    </xf>
    <xf numFmtId="0" fontId="5" fillId="4" borderId="3" xfId="0" applyFont="1" applyFill="1" applyBorder="1" applyAlignment="1">
      <alignment vertical="center"/>
    </xf>
    <xf numFmtId="0" fontId="15" fillId="4" borderId="0" xfId="0" applyFont="1" applyFill="1" applyAlignment="1">
      <alignment vertical="center"/>
    </xf>
    <xf numFmtId="0" fontId="16" fillId="4" borderId="0" xfId="0" applyFont="1" applyFill="1" applyAlignment="1">
      <alignment vertical="center"/>
    </xf>
    <xf numFmtId="165" fontId="5" fillId="4" borderId="4" xfId="0" applyNumberFormat="1" applyFont="1" applyFill="1" applyBorder="1" applyAlignment="1">
      <alignment horizontal="left" vertical="top"/>
    </xf>
    <xf numFmtId="165" fontId="5" fillId="4" borderId="6" xfId="0" applyNumberFormat="1" applyFont="1" applyFill="1" applyBorder="1" applyAlignment="1">
      <alignment horizontal="left" vertical="top"/>
    </xf>
    <xf numFmtId="165" fontId="5" fillId="4" borderId="7" xfId="0" applyNumberFormat="1" applyFont="1" applyFill="1" applyBorder="1" applyAlignment="1">
      <alignment horizontal="left" vertical="top"/>
    </xf>
    <xf numFmtId="0" fontId="11" fillId="4" borderId="14" xfId="0" applyFont="1" applyFill="1" applyBorder="1" applyAlignment="1">
      <alignment vertical="center"/>
    </xf>
    <xf numFmtId="0" fontId="11" fillId="4" borderId="15" xfId="0" applyFont="1" applyFill="1" applyBorder="1" applyAlignment="1">
      <alignment vertical="center"/>
    </xf>
    <xf numFmtId="0" fontId="11" fillId="4" borderId="16" xfId="0" applyFont="1" applyFill="1" applyBorder="1" applyAlignment="1">
      <alignment vertical="center"/>
    </xf>
    <xf numFmtId="0" fontId="7" fillId="4" borderId="8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vertical="center"/>
    </xf>
    <xf numFmtId="0" fontId="5" fillId="0" borderId="0" xfId="0" applyFont="1" applyAlignment="1" applyProtection="1">
      <alignment vertical="top"/>
      <protection locked="0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5" fillId="0" borderId="0" xfId="0" applyFont="1"/>
    <xf numFmtId="0" fontId="5" fillId="0" borderId="0" xfId="0" applyFont="1" applyAlignment="1" applyProtection="1">
      <alignment horizontal="left" vertical="top"/>
      <protection locked="0"/>
    </xf>
    <xf numFmtId="0" fontId="11" fillId="4" borderId="3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11" fillId="4" borderId="0" xfId="0" applyNumberFormat="1" applyFont="1" applyFill="1" applyAlignment="1">
      <alignment horizontal="right" vertical="center"/>
    </xf>
    <xf numFmtId="165" fontId="11" fillId="6" borderId="13" xfId="0" applyNumberFormat="1" applyFont="1" applyFill="1" applyBorder="1" applyAlignment="1">
      <alignment horizontal="center" vertical="center"/>
    </xf>
    <xf numFmtId="165" fontId="11" fillId="6" borderId="9" xfId="0" applyNumberFormat="1" applyFont="1" applyFill="1" applyBorder="1" applyAlignment="1">
      <alignment horizontal="center" vertical="center"/>
    </xf>
    <xf numFmtId="0" fontId="7" fillId="4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4" borderId="0" xfId="0" applyFont="1" applyFill="1" applyAlignment="1">
      <alignment vertical="center"/>
    </xf>
    <xf numFmtId="0" fontId="5" fillId="4" borderId="0" xfId="0" applyFont="1" applyFill="1" applyAlignment="1">
      <alignment horizontal="right" vertical="center"/>
    </xf>
    <xf numFmtId="164" fontId="5" fillId="5" borderId="9" xfId="0" applyNumberFormat="1" applyFont="1" applyFill="1" applyBorder="1" applyAlignment="1" applyProtection="1">
      <alignment horizontal="center" vertical="center"/>
      <protection locked="0"/>
    </xf>
    <xf numFmtId="1" fontId="5" fillId="5" borderId="9" xfId="0" applyNumberFormat="1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Alignment="1">
      <alignment vertical="top" wrapText="1"/>
    </xf>
    <xf numFmtId="0" fontId="12" fillId="4" borderId="0" xfId="0" applyFont="1" applyFill="1" applyAlignment="1">
      <alignment vertical="top"/>
    </xf>
    <xf numFmtId="0" fontId="5" fillId="4" borderId="0" xfId="0" applyFont="1" applyFill="1" applyAlignment="1">
      <alignment vertical="top"/>
    </xf>
    <xf numFmtId="165" fontId="5" fillId="0" borderId="0" xfId="0" applyNumberFormat="1" applyFont="1" applyAlignment="1">
      <alignment horizontal="right" vertical="top"/>
    </xf>
    <xf numFmtId="0" fontId="5" fillId="0" borderId="0" xfId="0" applyFont="1" applyAlignment="1">
      <alignment horizontal="right" vertical="top"/>
    </xf>
    <xf numFmtId="165" fontId="5" fillId="0" borderId="0" xfId="0" applyNumberFormat="1" applyFont="1" applyAlignment="1">
      <alignment vertical="top"/>
    </xf>
    <xf numFmtId="16" fontId="14" fillId="7" borderId="0" xfId="0" applyNumberFormat="1" applyFont="1" applyFill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9" fillId="0" borderId="0" xfId="1" applyFont="1" applyFill="1" applyBorder="1" applyAlignment="1" applyProtection="1">
      <alignment horizontal="right" vertical="top"/>
    </xf>
    <xf numFmtId="0" fontId="9" fillId="0" borderId="0" xfId="1" applyFont="1" applyAlignment="1" applyProtection="1">
      <alignment horizontal="left"/>
    </xf>
    <xf numFmtId="0" fontId="9" fillId="0" borderId="0" xfId="1" applyFont="1" applyFill="1" applyBorder="1" applyAlignment="1" applyProtection="1">
      <alignment horizontal="left" vertical="top"/>
    </xf>
    <xf numFmtId="0" fontId="6" fillId="0" borderId="0" xfId="0" applyFont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11" fillId="4" borderId="8" xfId="0" applyFont="1" applyFill="1" applyBorder="1" applyAlignment="1">
      <alignment horizontal="center" wrapText="1"/>
    </xf>
    <xf numFmtId="0" fontId="11" fillId="4" borderId="2" xfId="0" applyFont="1" applyFill="1" applyBorder="1" applyAlignment="1">
      <alignment horizontal="center" wrapText="1"/>
    </xf>
    <xf numFmtId="164" fontId="11" fillId="4" borderId="0" xfId="0" applyNumberFormat="1" applyFont="1" applyFill="1" applyAlignment="1">
      <alignment horizontal="center" wrapText="1"/>
    </xf>
    <xf numFmtId="0" fontId="11" fillId="4" borderId="0" xfId="0" applyFont="1" applyFill="1" applyAlignment="1">
      <alignment horizontal="center" wrapText="1"/>
    </xf>
    <xf numFmtId="49" fontId="11" fillId="4" borderId="0" xfId="0" applyNumberFormat="1" applyFont="1" applyFill="1" applyAlignment="1">
      <alignment horizontal="center" wrapText="1"/>
    </xf>
    <xf numFmtId="0" fontId="5" fillId="4" borderId="0" xfId="0" applyFont="1" applyFill="1" applyAlignment="1">
      <alignment horizontal="left" vertical="center" wrapText="1"/>
    </xf>
    <xf numFmtId="0" fontId="5" fillId="5" borderId="10" xfId="0" applyFont="1" applyFill="1" applyBorder="1" applyAlignment="1" applyProtection="1">
      <alignment horizontal="left" vertical="center"/>
      <protection locked="0"/>
    </xf>
    <xf numFmtId="0" fontId="5" fillId="5" borderId="11" xfId="0" applyFont="1" applyFill="1" applyBorder="1" applyAlignment="1" applyProtection="1">
      <alignment horizontal="left" vertical="center"/>
      <protection locked="0"/>
    </xf>
    <xf numFmtId="0" fontId="5" fillId="5" borderId="12" xfId="0" applyFont="1" applyFill="1" applyBorder="1" applyAlignment="1" applyProtection="1">
      <alignment horizontal="left" vertical="center"/>
      <protection locked="0"/>
    </xf>
    <xf numFmtId="0" fontId="11" fillId="6" borderId="10" xfId="0" applyFont="1" applyFill="1" applyBorder="1" applyAlignment="1">
      <alignment horizontal="left" vertical="center"/>
    </xf>
    <xf numFmtId="0" fontId="11" fillId="6" borderId="11" xfId="0" applyFont="1" applyFill="1" applyBorder="1" applyAlignment="1">
      <alignment horizontal="left" vertical="center"/>
    </xf>
    <xf numFmtId="0" fontId="11" fillId="6" borderId="12" xfId="0" applyFont="1" applyFill="1" applyBorder="1" applyAlignment="1">
      <alignment horizontal="left" vertical="center"/>
    </xf>
    <xf numFmtId="0" fontId="5" fillId="4" borderId="0" xfId="0" applyFont="1" applyFill="1" applyAlignment="1">
      <alignment horizontal="left" vertical="top" wrapText="1" indent="5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fmlaLink="return_num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fmlaLink="return_first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1386976</xdr:colOff>
      <xdr:row>0</xdr:row>
      <xdr:rowOff>0</xdr:rowOff>
    </xdr:from>
    <xdr:to>
      <xdr:col>10</xdr:col>
      <xdr:colOff>104455</xdr:colOff>
      <xdr:row>5</xdr:row>
      <xdr:rowOff>18375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759201" y="0"/>
          <a:ext cx="2933879" cy="82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27</xdr:row>
          <xdr:rowOff>0</xdr:rowOff>
        </xdr:from>
        <xdr:to>
          <xdr:col>2</xdr:col>
          <xdr:colOff>38100</xdr:colOff>
          <xdr:row>28</xdr:row>
          <xdr:rowOff>19050</xdr:rowOff>
        </xdr:to>
        <xdr:sp macro="" textlink="">
          <xdr:nvSpPr>
            <xdr:cNvPr id="1028" name="Option Button 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28</xdr:row>
          <xdr:rowOff>0</xdr:rowOff>
        </xdr:from>
        <xdr:to>
          <xdr:col>2</xdr:col>
          <xdr:colOff>57150</xdr:colOff>
          <xdr:row>29</xdr:row>
          <xdr:rowOff>19050</xdr:rowOff>
        </xdr:to>
        <xdr:sp macro="" textlink="">
          <xdr:nvSpPr>
            <xdr:cNvPr id="1029" name="Option Button 2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29</xdr:row>
          <xdr:rowOff>0</xdr:rowOff>
        </xdr:from>
        <xdr:to>
          <xdr:col>2</xdr:col>
          <xdr:colOff>19050</xdr:colOff>
          <xdr:row>30</xdr:row>
          <xdr:rowOff>19050</xdr:rowOff>
        </xdr:to>
        <xdr:sp macro="" textlink="">
          <xdr:nvSpPr>
            <xdr:cNvPr id="1030" name="Option Button 3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1905000</xdr:colOff>
          <xdr:row>10</xdr:row>
          <xdr:rowOff>38100</xdr:rowOff>
        </xdr:from>
        <xdr:to>
          <xdr:col>1</xdr:col>
          <xdr:colOff>85725</xdr:colOff>
          <xdr:row>12</xdr:row>
          <xdr:rowOff>9525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</xdr:row>
          <xdr:rowOff>180975</xdr:rowOff>
        </xdr:from>
        <xdr:to>
          <xdr:col>4</xdr:col>
          <xdr:colOff>561975</xdr:colOff>
          <xdr:row>7</xdr:row>
          <xdr:rowOff>9525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2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hyperlink" Target="http://www.ntec.nt.gov.au/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http://www.ntec.nt.gov.au/publications-and-reports/forms-and-handbooks" TargetMode="External"/><Relationship Id="rId1" Type="http://schemas.openxmlformats.org/officeDocument/2006/relationships/hyperlink" Target="mailto:ntec@nt.gov.au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Relationship Id="rId9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8"/>
  <sheetViews>
    <sheetView showGridLines="0" tabSelected="1" workbookViewId="0">
      <selection activeCell="F20" sqref="F20"/>
    </sheetView>
  </sheetViews>
  <sheetFormatPr defaultColWidth="9.140625" defaultRowHeight="14.25" x14ac:dyDescent="0.25"/>
  <cols>
    <col min="1" max="1" width="1.7109375" style="45" customWidth="1"/>
    <col min="2" max="2" width="3.28515625" style="45" customWidth="1"/>
    <col min="3" max="3" width="25.7109375" style="45" customWidth="1"/>
    <col min="4" max="4" width="30.7109375" style="45" customWidth="1"/>
    <col min="5" max="5" width="1.7109375" style="45" customWidth="1"/>
    <col min="6" max="6" width="30.7109375" style="45" customWidth="1"/>
    <col min="7" max="7" width="1.7109375" style="45" customWidth="1"/>
    <col min="8" max="8" width="30.7109375" style="45" customWidth="1"/>
    <col min="9" max="9" width="1.7109375" style="45" customWidth="1"/>
    <col min="10" max="10" width="30.7109375" style="45" customWidth="1"/>
    <col min="11" max="11" width="1.7109375" style="45" customWidth="1"/>
    <col min="12" max="16384" width="9.140625" style="45"/>
  </cols>
  <sheetData>
    <row r="1" spans="1:11" s="41" customFormat="1" ht="12.75" customHeight="1" x14ac:dyDescent="0.25">
      <c r="A1" s="46" t="s">
        <v>5</v>
      </c>
    </row>
    <row r="2" spans="1:11" s="41" customFormat="1" ht="12.75" customHeight="1" x14ac:dyDescent="0.25">
      <c r="A2" s="4" t="s">
        <v>11</v>
      </c>
    </row>
    <row r="3" spans="1:11" s="41" customFormat="1" ht="12.75" customHeight="1" x14ac:dyDescent="0.25">
      <c r="A3" s="4" t="s">
        <v>12</v>
      </c>
    </row>
    <row r="4" spans="1:11" s="41" customFormat="1" ht="12.75" customHeight="1" x14ac:dyDescent="0.25">
      <c r="A4" s="4" t="s">
        <v>17</v>
      </c>
    </row>
    <row r="5" spans="1:11" s="41" customFormat="1" ht="12.75" customHeight="1" x14ac:dyDescent="0.2">
      <c r="A5" s="47" t="s">
        <v>39</v>
      </c>
    </row>
    <row r="6" spans="1:11" s="41" customFormat="1" ht="12.75" customHeight="1" x14ac:dyDescent="0.2">
      <c r="A6" s="73" t="s">
        <v>13</v>
      </c>
      <c r="B6" s="73"/>
      <c r="C6" s="73"/>
      <c r="K6" s="67" t="s">
        <v>65</v>
      </c>
    </row>
    <row r="7" spans="1:11" s="41" customFormat="1" ht="12.75" customHeight="1" x14ac:dyDescent="0.25">
      <c r="A7" s="74" t="s">
        <v>40</v>
      </c>
      <c r="B7" s="74"/>
      <c r="C7" s="74"/>
      <c r="G7" s="72" t="s">
        <v>75</v>
      </c>
      <c r="H7" s="72"/>
      <c r="I7" s="72"/>
      <c r="J7" s="72"/>
      <c r="K7" s="72"/>
    </row>
    <row r="8" spans="1:11" s="42" customFormat="1" ht="12.75" customHeight="1" x14ac:dyDescent="0.25">
      <c r="A8" s="43"/>
    </row>
    <row r="9" spans="1:11" s="41" customFormat="1" ht="51" customHeight="1" x14ac:dyDescent="0.35">
      <c r="A9" s="70" t="str">
        <f>"By-election return of gifts received - parties and endorsed candidates
 - " &amp;election_name</f>
        <v>By-election return of gifts received - parties and endorsed candidates
 - 2026 Nightcliff by-election</v>
      </c>
      <c r="B9" s="70"/>
      <c r="C9" s="70"/>
      <c r="D9" s="70"/>
      <c r="E9" s="70"/>
      <c r="F9" s="70"/>
      <c r="G9" s="70"/>
      <c r="H9" s="70"/>
      <c r="I9" s="70"/>
      <c r="J9" s="70"/>
      <c r="K9" s="70"/>
    </row>
    <row r="10" spans="1:11" ht="25.5" x14ac:dyDescent="0.25">
      <c r="A10" s="71" t="str">
        <f ca="1">IF(return_num=0,"",INDIRECT("C" &amp; return_row+return_num))</f>
        <v>Return prior to early voting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1" s="42" customFormat="1" ht="12.75" x14ac:dyDescent="0.25">
      <c r="A11" s="43"/>
    </row>
    <row r="12" spans="1:11" ht="22.5" x14ac:dyDescent="0.25">
      <c r="A12" s="69" t="str">
        <f ca="1">IF(return_num=0,"Please select the return period below","The deadline for lodging this return is "&amp;TEXT(INDIRECT("H" &amp; return_row+return_num),"dddd d mmmm yyyy"))</f>
        <v>The deadline for lodging this return is Tuesday 17 February 2026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</row>
    <row r="13" spans="1:11" s="42" customFormat="1" ht="12.75" customHeight="1" x14ac:dyDescent="0.25"/>
    <row r="14" spans="1:11" s="41" customFormat="1" ht="12.75" customHeight="1" x14ac:dyDescent="0.25">
      <c r="A14" s="44" t="s">
        <v>70</v>
      </c>
      <c r="B14" s="42"/>
      <c r="C14" s="42"/>
      <c r="D14" s="42"/>
    </row>
    <row r="15" spans="1:11" s="41" customFormat="1" ht="12.75" customHeight="1" x14ac:dyDescent="0.25">
      <c r="A15" s="4" t="s">
        <v>72</v>
      </c>
    </row>
    <row r="16" spans="1:11" s="41" customFormat="1" ht="12.75" customHeight="1" x14ac:dyDescent="0.25">
      <c r="A16" s="43" t="s">
        <v>71</v>
      </c>
    </row>
    <row r="17" spans="1:11" s="41" customFormat="1" ht="12.75" customHeight="1" x14ac:dyDescent="0.25">
      <c r="A17" s="43" t="s">
        <v>73</v>
      </c>
    </row>
    <row r="18" spans="1:11" s="41" customFormat="1" ht="12.75" customHeight="1" x14ac:dyDescent="0.25">
      <c r="A18" s="4"/>
      <c r="B18" s="42"/>
      <c r="C18" s="42"/>
      <c r="D18" s="42"/>
    </row>
    <row r="19" spans="1:11" s="42" customFormat="1" ht="12.75" customHeight="1" x14ac:dyDescent="0.25">
      <c r="A19" s="44" t="s">
        <v>18</v>
      </c>
    </row>
    <row r="20" spans="1:11" s="42" customFormat="1" ht="12.75" customHeight="1" x14ac:dyDescent="0.25">
      <c r="A20" s="42" t="s">
        <v>64</v>
      </c>
    </row>
    <row r="21" spans="1:11" s="42" customFormat="1" ht="12.75" customHeight="1" x14ac:dyDescent="0.25">
      <c r="A21" s="42" t="s">
        <v>78</v>
      </c>
    </row>
    <row r="22" spans="1:11" s="42" customFormat="1" ht="12.75" customHeight="1" x14ac:dyDescent="0.25">
      <c r="A22" s="42" t="s">
        <v>79</v>
      </c>
    </row>
    <row r="23" spans="1:11" s="42" customFormat="1" ht="12.75" customHeight="1" x14ac:dyDescent="0.25"/>
    <row r="24" spans="1:11" s="1" customFormat="1" ht="5.0999999999999996" customHeight="1" x14ac:dyDescent="0.25">
      <c r="A24" s="36"/>
      <c r="B24" s="37"/>
      <c r="C24" s="37"/>
      <c r="D24" s="37"/>
      <c r="E24" s="37"/>
      <c r="F24" s="37"/>
      <c r="G24" s="37"/>
      <c r="H24" s="38"/>
      <c r="I24" s="37"/>
      <c r="J24" s="37"/>
      <c r="K24" s="39"/>
    </row>
    <row r="25" spans="1:11" s="4" customFormat="1" x14ac:dyDescent="0.25">
      <c r="A25" s="27"/>
      <c r="B25" s="29" t="s">
        <v>28</v>
      </c>
      <c r="C25" s="29"/>
      <c r="D25" s="8"/>
      <c r="E25" s="8"/>
      <c r="F25" s="8"/>
      <c r="G25" s="8"/>
      <c r="H25" s="24"/>
      <c r="I25" s="8"/>
      <c r="J25" s="8"/>
      <c r="K25" s="3"/>
    </row>
    <row r="26" spans="1:11" s="4" customFormat="1" ht="5.0999999999999996" customHeight="1" x14ac:dyDescent="0.25">
      <c r="A26" s="27"/>
      <c r="B26" s="8"/>
      <c r="C26" s="8"/>
      <c r="D26" s="23"/>
      <c r="E26" s="23"/>
      <c r="F26" s="23"/>
      <c r="G26" s="23"/>
      <c r="H26" s="23"/>
      <c r="I26" s="23"/>
      <c r="J26" s="8"/>
      <c r="K26" s="3"/>
    </row>
    <row r="27" spans="1:11" s="4" customFormat="1" ht="12.75" x14ac:dyDescent="0.25">
      <c r="A27" s="27"/>
      <c r="B27" s="28"/>
      <c r="C27" s="33" t="s">
        <v>24</v>
      </c>
      <c r="D27" s="34" t="s">
        <v>35</v>
      </c>
      <c r="E27" s="34"/>
      <c r="F27" s="34" t="s">
        <v>36</v>
      </c>
      <c r="G27" s="34"/>
      <c r="H27" s="34" t="s">
        <v>25</v>
      </c>
      <c r="I27" s="34"/>
      <c r="J27" s="35" t="s">
        <v>26</v>
      </c>
      <c r="K27" s="3"/>
    </row>
    <row r="28" spans="1:11" s="4" customFormat="1" ht="12.75" x14ac:dyDescent="0.25">
      <c r="A28" s="27"/>
      <c r="B28" s="8"/>
      <c r="C28" s="27" t="s">
        <v>20</v>
      </c>
      <c r="D28" s="25">
        <f>DATE(IF(MONTH(date_election)&lt;7,YEAR(date_election)-1,YEAR(date_election)),7,1)</f>
        <v>45839</v>
      </c>
      <c r="E28" s="25"/>
      <c r="F28" s="25">
        <f>date_writ_issued</f>
        <v>46065</v>
      </c>
      <c r="G28" s="25"/>
      <c r="H28" s="25">
        <f>F28+5</f>
        <v>46070</v>
      </c>
      <c r="I28" s="25"/>
      <c r="J28" s="30">
        <f>H28+3</f>
        <v>46073</v>
      </c>
      <c r="K28" s="3"/>
    </row>
    <row r="29" spans="1:11" s="4" customFormat="1" ht="12.75" x14ac:dyDescent="0.25">
      <c r="A29" s="27"/>
      <c r="B29" s="8"/>
      <c r="C29" s="27" t="s">
        <v>21</v>
      </c>
      <c r="D29" s="25">
        <f>F28+1</f>
        <v>46066</v>
      </c>
      <c r="E29" s="25"/>
      <c r="F29" s="25">
        <f>D29+16</f>
        <v>46082</v>
      </c>
      <c r="G29" s="25"/>
      <c r="H29" s="25">
        <f>F29+3</f>
        <v>46085</v>
      </c>
      <c r="I29" s="25"/>
      <c r="J29" s="30">
        <f>H29+2</f>
        <v>46087</v>
      </c>
      <c r="K29" s="3"/>
    </row>
    <row r="30" spans="1:11" s="4" customFormat="1" ht="12.75" x14ac:dyDescent="0.25">
      <c r="A30" s="27"/>
      <c r="B30" s="8"/>
      <c r="C30" s="9" t="s">
        <v>22</v>
      </c>
      <c r="D30" s="31">
        <f>F29+1</f>
        <v>46083</v>
      </c>
      <c r="E30" s="31"/>
      <c r="F30" s="31">
        <f>date_election+30</f>
        <v>46118</v>
      </c>
      <c r="G30" s="31"/>
      <c r="H30" s="31">
        <f>F30+10</f>
        <v>46128</v>
      </c>
      <c r="I30" s="31"/>
      <c r="J30" s="32" t="s">
        <v>23</v>
      </c>
      <c r="K30" s="3"/>
    </row>
    <row r="31" spans="1:11" s="4" customFormat="1" ht="5.0999999999999996" customHeight="1" x14ac:dyDescent="0.25">
      <c r="A31" s="27"/>
      <c r="B31" s="8"/>
      <c r="C31" s="8"/>
      <c r="D31" s="8"/>
      <c r="E31" s="8"/>
      <c r="F31" s="8"/>
      <c r="G31" s="8"/>
      <c r="H31" s="24"/>
      <c r="I31" s="8"/>
      <c r="J31" s="8"/>
      <c r="K31" s="3"/>
    </row>
    <row r="32" spans="1:11" s="4" customFormat="1" ht="12.75" x14ac:dyDescent="0.25">
      <c r="A32" s="27"/>
      <c r="B32" s="8" t="s">
        <v>42</v>
      </c>
      <c r="C32" s="8"/>
      <c r="D32" s="8"/>
      <c r="E32" s="8"/>
      <c r="F32" s="8"/>
      <c r="G32" s="8"/>
      <c r="H32" s="24"/>
      <c r="I32" s="8"/>
      <c r="J32" s="8"/>
      <c r="K32" s="3"/>
    </row>
    <row r="33" spans="1:11" s="4" customFormat="1" ht="5.0999999999999996" customHeight="1" x14ac:dyDescent="0.25">
      <c r="A33" s="27"/>
      <c r="B33" s="8"/>
      <c r="C33" s="8"/>
      <c r="D33" s="23"/>
      <c r="E33" s="23"/>
      <c r="F33" s="23"/>
      <c r="G33" s="23"/>
      <c r="H33" s="23"/>
      <c r="I33" s="23"/>
      <c r="J33" s="8"/>
      <c r="K33" s="3"/>
    </row>
    <row r="34" spans="1:11" s="53" customFormat="1" ht="12.75" x14ac:dyDescent="0.25">
      <c r="A34" s="49"/>
      <c r="B34" s="50"/>
      <c r="C34" s="50"/>
      <c r="D34" s="51" t="s">
        <v>37</v>
      </c>
      <c r="E34" s="51"/>
      <c r="F34" s="51" t="s">
        <v>38</v>
      </c>
      <c r="G34" s="51"/>
      <c r="H34" s="51" t="s">
        <v>25</v>
      </c>
      <c r="I34" s="51"/>
      <c r="J34" s="50" t="s">
        <v>26</v>
      </c>
      <c r="K34" s="52"/>
    </row>
    <row r="35" spans="1:11" s="4" customFormat="1" ht="12.75" customHeight="1" x14ac:dyDescent="0.25">
      <c r="A35" s="27"/>
      <c r="B35" s="54"/>
      <c r="C35" s="7" t="s">
        <v>33</v>
      </c>
      <c r="D35" s="55">
        <f ca="1">IF(return_num=0,"",IF(return_first,date_previous_election+31,INDIRECT("D" &amp; return_row+return_num)))</f>
        <v>45839</v>
      </c>
      <c r="E35" s="26"/>
      <c r="F35" s="55">
        <f ca="1">IF(return_num=0,"",INDIRECT("F" &amp; return_row+return_num))</f>
        <v>46065</v>
      </c>
      <c r="G35" s="26"/>
      <c r="H35" s="55">
        <f ca="1">IF(return_num=0,"",INDIRECT("H" &amp; return_row+return_num))</f>
        <v>46070</v>
      </c>
      <c r="I35" s="26"/>
      <c r="J35" s="55">
        <f ca="1">IF(return_num=0,"",INDIRECT("J" &amp; return_row+return_num))</f>
        <v>46073</v>
      </c>
      <c r="K35" s="3"/>
    </row>
    <row r="36" spans="1:11" s="4" customFormat="1" ht="5.0999999999999996" customHeight="1" x14ac:dyDescent="0.25">
      <c r="A36" s="27"/>
      <c r="B36" s="8"/>
      <c r="C36" s="8"/>
      <c r="D36" s="23"/>
      <c r="E36" s="23"/>
      <c r="F36" s="23"/>
      <c r="G36" s="23"/>
      <c r="H36" s="23"/>
      <c r="I36" s="23"/>
      <c r="J36" s="8"/>
      <c r="K36" s="3"/>
    </row>
    <row r="37" spans="1:11" s="4" customFormat="1" ht="12.75" customHeight="1" x14ac:dyDescent="0.25">
      <c r="A37" s="27"/>
      <c r="B37" s="54"/>
      <c r="C37" s="7" t="s">
        <v>27</v>
      </c>
      <c r="D37" s="55">
        <f>IF(return_num=0,"",IF(return_first,date_previous_election+31,DATE(IF(MONTH(date_election)&gt;6,YEAR(date_election),YEAR(date_election)-1),7,1)))</f>
        <v>45839</v>
      </c>
      <c r="E37" s="26"/>
      <c r="F37" s="55">
        <f ca="1">IF(return_num=0,"",INDIRECT("F" &amp; return_row+return_num))</f>
        <v>46065</v>
      </c>
      <c r="G37" s="26"/>
      <c r="H37" s="23"/>
      <c r="I37" s="26"/>
      <c r="J37" s="8"/>
      <c r="K37" s="3"/>
    </row>
    <row r="38" spans="1:11" s="4" customFormat="1" ht="5.0999999999999996" customHeight="1" x14ac:dyDescent="0.25">
      <c r="A38" s="9"/>
      <c r="B38" s="10"/>
      <c r="C38" s="10"/>
      <c r="D38" s="10"/>
      <c r="E38" s="10"/>
      <c r="F38" s="10"/>
      <c r="G38" s="10"/>
      <c r="H38" s="31"/>
      <c r="I38" s="10"/>
      <c r="J38" s="10"/>
      <c r="K38" s="11"/>
    </row>
    <row r="39" spans="1:11" ht="12.75" customHeight="1" x14ac:dyDescent="0.25"/>
    <row r="40" spans="1:11" ht="12.75" customHeight="1" x14ac:dyDescent="0.25">
      <c r="A40" s="44" t="s">
        <v>63</v>
      </c>
    </row>
    <row r="41" spans="1:11" s="42" customFormat="1" ht="12.75" customHeight="1" x14ac:dyDescent="0.25">
      <c r="A41" s="4" t="s">
        <v>19</v>
      </c>
    </row>
    <row r="42" spans="1:11" s="42" customFormat="1" ht="12.75" customHeight="1" x14ac:dyDescent="0.25">
      <c r="A42" s="4"/>
      <c r="B42" s="42" t="s">
        <v>74</v>
      </c>
    </row>
    <row r="43" spans="1:11" ht="12.75" customHeight="1" x14ac:dyDescent="0.25">
      <c r="B43" s="42" t="s">
        <v>62</v>
      </c>
    </row>
    <row r="44" spans="1:11" s="42" customFormat="1" ht="12.75" customHeight="1" x14ac:dyDescent="0.25">
      <c r="B44" s="42" t="s">
        <v>57</v>
      </c>
    </row>
    <row r="45" spans="1:11" s="42" customFormat="1" ht="12.75" customHeight="1" x14ac:dyDescent="0.25">
      <c r="B45" s="42" t="s">
        <v>58</v>
      </c>
    </row>
    <row r="46" spans="1:11" s="42" customFormat="1" ht="12.75" customHeight="1" x14ac:dyDescent="0.25">
      <c r="B46" s="42" t="s">
        <v>59</v>
      </c>
    </row>
    <row r="47" spans="1:11" s="42" customFormat="1" ht="12.75" customHeight="1" x14ac:dyDescent="0.25">
      <c r="B47" s="42" t="s">
        <v>67</v>
      </c>
    </row>
    <row r="48" spans="1:11" s="42" customFormat="1" ht="12.75" customHeight="1" x14ac:dyDescent="0.25">
      <c r="B48" s="42" t="s">
        <v>60</v>
      </c>
    </row>
    <row r="49" spans="1:4" s="42" customFormat="1" ht="12.75" customHeight="1" x14ac:dyDescent="0.25">
      <c r="B49" s="42" t="s">
        <v>61</v>
      </c>
    </row>
    <row r="50" spans="1:4" s="42" customFormat="1" ht="12.75" customHeight="1" x14ac:dyDescent="0.25">
      <c r="B50" s="42" t="s">
        <v>68</v>
      </c>
    </row>
    <row r="51" spans="1:4" s="42" customFormat="1" ht="12.75" customHeight="1" x14ac:dyDescent="0.25">
      <c r="B51" s="42" t="s">
        <v>69</v>
      </c>
    </row>
    <row r="52" spans="1:4" s="42" customFormat="1" ht="12.75" customHeight="1" x14ac:dyDescent="0.25">
      <c r="A52" s="4" t="str">
        <f ca="1">"Information in this form will be published on the NTEC website, as required by section 224 of the Electoral Act"&amp;IF(return_num=0,".",IF(LEFT(INDIRECT("J" &amp; return_row+return_num),2)="as",", as soon as practicable after it is received by NTEC."," on "&amp;TEXT(INDIRECT("J" &amp; return_row+return_num),"dddd d mmmm yyyy")))</f>
        <v>Information in this form will be published on the NTEC website, as required by section 224 of the Electoral Act on Friday 20 February 2026</v>
      </c>
    </row>
    <row r="53" spans="1:4" s="42" customFormat="1" ht="12.75" customHeight="1" x14ac:dyDescent="0.25">
      <c r="A53" s="43"/>
    </row>
    <row r="54" spans="1:4" ht="12.75" customHeight="1" x14ac:dyDescent="0.25">
      <c r="A54" s="44" t="s">
        <v>66</v>
      </c>
      <c r="D54" s="66" t="s">
        <v>77</v>
      </c>
    </row>
    <row r="55" spans="1:4" s="42" customFormat="1" ht="12.75" customHeight="1" x14ac:dyDescent="0.25">
      <c r="A55" s="44" t="s">
        <v>29</v>
      </c>
      <c r="C55" s="44"/>
      <c r="D55" s="68">
        <v>46088</v>
      </c>
    </row>
    <row r="56" spans="1:4" s="42" customFormat="1" ht="12.75" customHeight="1" x14ac:dyDescent="0.25">
      <c r="A56" s="44" t="s">
        <v>30</v>
      </c>
      <c r="C56" s="44"/>
      <c r="D56" s="68">
        <f>date_election-23</f>
        <v>46065</v>
      </c>
    </row>
    <row r="57" spans="1:4" s="42" customFormat="1" ht="12.75" customHeight="1" x14ac:dyDescent="0.25">
      <c r="A57" s="44" t="s">
        <v>31</v>
      </c>
      <c r="C57" s="44"/>
      <c r="D57" s="68">
        <v>45528</v>
      </c>
    </row>
    <row r="58" spans="1:4" s="42" customFormat="1" ht="12.75" hidden="1" x14ac:dyDescent="0.25">
      <c r="A58" s="40">
        <v>1</v>
      </c>
      <c r="B58" s="42">
        <v>27</v>
      </c>
      <c r="C58" s="48" t="b">
        <v>0</v>
      </c>
    </row>
  </sheetData>
  <sheetProtection sheet="1" selectLockedCells="1"/>
  <mergeCells count="6">
    <mergeCell ref="A12:K12"/>
    <mergeCell ref="A9:K9"/>
    <mergeCell ref="A10:K10"/>
    <mergeCell ref="G7:K7"/>
    <mergeCell ref="A6:C6"/>
    <mergeCell ref="A7:C7"/>
  </mergeCells>
  <hyperlinks>
    <hyperlink ref="A6" r:id="rId1" display="mailto:ntec@nt.gov.au" xr:uid="{00000000-0004-0000-0000-000000000000}"/>
    <hyperlink ref="G7" r:id="rId2" xr:uid="{00000000-0004-0000-0000-000001000000}"/>
    <hyperlink ref="A7" r:id="rId3" display="www.ntec.nt.gov.au" xr:uid="{00000000-0004-0000-0000-000002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7" name="Option Button 1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27</xdr:row>
                    <xdr:rowOff>0</xdr:rowOff>
                  </from>
                  <to>
                    <xdr:col>2</xdr:col>
                    <xdr:colOff>38100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Option Button 2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28</xdr:row>
                    <xdr:rowOff>0</xdr:rowOff>
                  </from>
                  <to>
                    <xdr:col>2</xdr:col>
                    <xdr:colOff>57150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Option Button 3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29</xdr:row>
                    <xdr:rowOff>0</xdr:rowOff>
                  </from>
                  <to>
                    <xdr:col>2</xdr:col>
                    <xdr:colOff>19050</xdr:colOff>
                    <xdr:row>30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J17"/>
  <sheetViews>
    <sheetView zoomScaleNormal="100" workbookViewId="0">
      <pane ySplit="17" topLeftCell="A18" activePane="bottomLeft" state="frozen"/>
      <selection activeCell="A26" sqref="A26"/>
      <selection pane="bottomLeft" activeCell="F20" sqref="F20"/>
    </sheetView>
  </sheetViews>
  <sheetFormatPr defaultColWidth="9.140625" defaultRowHeight="12.75" x14ac:dyDescent="0.25"/>
  <cols>
    <col min="1" max="1" width="31.85546875" style="19" customWidth="1"/>
    <col min="2" max="4" width="20.7109375" style="19" customWidth="1"/>
    <col min="5" max="6" width="25.7109375" style="19" customWidth="1"/>
    <col min="7" max="7" width="10.7109375" style="20" customWidth="1"/>
    <col min="8" max="8" width="10.7109375" style="21" customWidth="1"/>
    <col min="9" max="10" width="37.28515625" style="22" customWidth="1"/>
    <col min="11" max="16384" width="9.140625" style="13"/>
  </cols>
  <sheetData>
    <row r="1" spans="1:10" s="12" customFormat="1" ht="30" customHeight="1" x14ac:dyDescent="0.25">
      <c r="A1" s="75" t="str">
        <f ca="1">CLEAN(return_name)&amp;IF(return_num=0,""," - "&amp;instructions!A10)</f>
        <v>By-election return of gifts received - parties and endorsed candidates - 2026 Nightcliff by-election - Return prior to early voting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s="1" customFormat="1" ht="17.100000000000001" customHeight="1" x14ac:dyDescent="0.25">
      <c r="A2" s="6" t="s">
        <v>50</v>
      </c>
      <c r="B2" s="6"/>
      <c r="C2" s="6"/>
      <c r="D2" s="6"/>
      <c r="E2" s="6"/>
      <c r="F2" s="6"/>
      <c r="G2" s="6"/>
      <c r="H2" s="58"/>
      <c r="I2" s="58"/>
      <c r="J2" s="58"/>
    </row>
    <row r="3" spans="1:10" s="4" customFormat="1" ht="5.0999999999999996" customHeight="1" x14ac:dyDescent="0.25">
      <c r="A3" s="2"/>
      <c r="B3" s="2"/>
      <c r="C3" s="2"/>
      <c r="D3" s="2"/>
      <c r="E3" s="2"/>
      <c r="F3" s="2"/>
      <c r="G3" s="2"/>
      <c r="H3" s="8"/>
      <c r="I3" s="8"/>
      <c r="J3" s="8"/>
    </row>
    <row r="4" spans="1:10" s="4" customFormat="1" ht="15" customHeight="1" x14ac:dyDescent="0.25">
      <c r="A4" s="5" t="s">
        <v>43</v>
      </c>
      <c r="B4" s="83"/>
      <c r="C4" s="84"/>
      <c r="D4" s="85"/>
      <c r="E4" s="2"/>
      <c r="F4" s="2"/>
      <c r="G4" s="2"/>
      <c r="H4" s="8"/>
      <c r="I4" s="50" t="s">
        <v>18</v>
      </c>
      <c r="J4" s="50" t="s">
        <v>48</v>
      </c>
    </row>
    <row r="5" spans="1:10" s="4" customFormat="1" ht="5.0999999999999996" customHeight="1" x14ac:dyDescent="0.25">
      <c r="A5" s="2"/>
      <c r="B5" s="60"/>
      <c r="C5" s="60"/>
      <c r="D5" s="60"/>
      <c r="E5" s="2"/>
      <c r="F5" s="2"/>
      <c r="G5" s="2"/>
      <c r="H5" s="8"/>
      <c r="I5" s="8"/>
      <c r="J5" s="8"/>
    </row>
    <row r="6" spans="1:10" s="4" customFormat="1" ht="15" customHeight="1" x14ac:dyDescent="0.25">
      <c r="A6" s="5" t="s">
        <v>44</v>
      </c>
      <c r="B6" s="64" t="s">
        <v>45</v>
      </c>
      <c r="C6" s="65"/>
      <c r="D6" s="65"/>
      <c r="E6" s="63"/>
      <c r="F6" s="63"/>
      <c r="G6" s="63"/>
      <c r="H6" s="7" t="s">
        <v>47</v>
      </c>
      <c r="I6" s="56">
        <f ca="1">disclosure_starts</f>
        <v>45839</v>
      </c>
      <c r="J6" s="56">
        <f>aggregation_starts</f>
        <v>45839</v>
      </c>
    </row>
    <row r="7" spans="1:10" s="4" customFormat="1" ht="5.0999999999999996" customHeight="1" x14ac:dyDescent="0.25">
      <c r="A7" s="8"/>
      <c r="B7" s="8"/>
      <c r="C7" s="8"/>
      <c r="D7" s="8"/>
      <c r="E7" s="63"/>
      <c r="F7" s="63"/>
      <c r="G7" s="63"/>
      <c r="H7" s="8"/>
      <c r="I7" s="8"/>
      <c r="J7" s="8"/>
    </row>
    <row r="8" spans="1:10" s="4" customFormat="1" ht="15" customHeight="1" x14ac:dyDescent="0.25">
      <c r="A8" s="5" t="s">
        <v>15</v>
      </c>
      <c r="B8" s="83"/>
      <c r="C8" s="84"/>
      <c r="D8" s="85"/>
      <c r="E8" s="63"/>
      <c r="F8" s="63"/>
      <c r="G8" s="63"/>
      <c r="H8" s="26" t="s">
        <v>46</v>
      </c>
      <c r="I8" s="56">
        <f ca="1">disclosure_ends</f>
        <v>46065</v>
      </c>
      <c r="J8" s="56">
        <f ca="1">aggregation_ends</f>
        <v>46065</v>
      </c>
    </row>
    <row r="9" spans="1:10" s="1" customFormat="1" ht="5.0999999999999996" customHeight="1" x14ac:dyDescent="0.25">
      <c r="A9" s="2"/>
      <c r="B9" s="60"/>
      <c r="C9" s="60"/>
      <c r="D9" s="60"/>
      <c r="E9" s="8"/>
      <c r="F9" s="8"/>
      <c r="G9" s="8"/>
      <c r="H9" s="8"/>
      <c r="I9" s="57"/>
      <c r="J9" s="57"/>
    </row>
    <row r="10" spans="1:10" s="1" customFormat="1" ht="15" customHeight="1" x14ac:dyDescent="0.25">
      <c r="A10" s="5" t="s">
        <v>16</v>
      </c>
      <c r="B10" s="83"/>
      <c r="C10" s="84"/>
      <c r="D10" s="85"/>
      <c r="E10" s="59"/>
      <c r="F10" s="59"/>
      <c r="G10" s="59"/>
      <c r="H10" s="7" t="s">
        <v>34</v>
      </c>
      <c r="I10" s="61"/>
      <c r="J10" s="57"/>
    </row>
    <row r="11" spans="1:10" s="4" customFormat="1" ht="5.0999999999999996" customHeight="1" x14ac:dyDescent="0.25">
      <c r="A11" s="8"/>
      <c r="B11" s="8"/>
      <c r="C11" s="8"/>
      <c r="D11" s="8"/>
      <c r="E11" s="8"/>
      <c r="F11" s="8"/>
      <c r="G11" s="8"/>
      <c r="H11" s="23"/>
      <c r="I11" s="23"/>
      <c r="J11" s="8"/>
    </row>
    <row r="12" spans="1:10" s="1" customFormat="1" ht="15" customHeight="1" x14ac:dyDescent="0.25">
      <c r="A12" s="57"/>
      <c r="B12" s="8" t="s">
        <v>4</v>
      </c>
      <c r="C12" s="57"/>
      <c r="D12" s="57"/>
      <c r="E12" s="57"/>
      <c r="F12" s="57"/>
      <c r="G12" s="57"/>
      <c r="H12" s="7" t="s">
        <v>32</v>
      </c>
      <c r="I12" s="62"/>
      <c r="J12" s="57"/>
    </row>
    <row r="13" spans="1:10" s="1" customFormat="1" ht="5.0999999999999996" customHeight="1" x14ac:dyDescent="0.25">
      <c r="A13" s="8"/>
      <c r="B13" s="7"/>
      <c r="C13" s="23"/>
      <c r="D13" s="23"/>
      <c r="E13" s="23"/>
      <c r="F13" s="8"/>
      <c r="G13" s="8"/>
      <c r="H13" s="8"/>
      <c r="I13" s="57"/>
      <c r="J13" s="57"/>
    </row>
    <row r="14" spans="1:10" ht="17.100000000000001" customHeight="1" x14ac:dyDescent="0.25">
      <c r="A14" s="76" t="s">
        <v>51</v>
      </c>
      <c r="B14" s="76"/>
      <c r="C14" s="76"/>
      <c r="D14" s="76"/>
      <c r="E14" s="76"/>
      <c r="F14" s="76"/>
      <c r="G14" s="76"/>
      <c r="H14" s="76"/>
      <c r="I14" s="76"/>
      <c r="J14" s="76"/>
    </row>
    <row r="15" spans="1:10" s="12" customFormat="1" ht="27" customHeight="1" x14ac:dyDescent="0.25">
      <c r="A15" s="82" t="s">
        <v>56</v>
      </c>
      <c r="B15" s="82"/>
      <c r="C15" s="82"/>
      <c r="D15" s="82"/>
      <c r="E15" s="82"/>
      <c r="F15" s="82"/>
      <c r="G15" s="80" t="s">
        <v>3</v>
      </c>
      <c r="H15" s="81" t="s">
        <v>2</v>
      </c>
      <c r="I15" s="79" t="str">
        <f ca="1">"Amount of gifts received in this disclosure period
"&amp;TEXT(disclosure_starts,"ddd d mmm yyyy")&amp;" to "&amp;TEXT(disclosure_ends,"ddd d mmm yyyy")&amp;"
$"</f>
        <v>Amount of gifts received in this disclosure period
Tue 1 Jul 2025 to Thu 12 Feb 2026
$</v>
      </c>
      <c r="J15" s="79" t="str">
        <f ca="1">"Total amount of gifts received in the gift aggregation period
"&amp;TEXT(aggregation_starts,"ddd d mmm yyyy")&amp;" to "&amp;TEXT(aggregation_ends,"ddd d mmm yyyy")&amp;"
$"</f>
        <v>Total amount of gifts received in the gift aggregation period
Tue 1 Jul 2025 to Thu 12 Feb 2026
$</v>
      </c>
    </row>
    <row r="16" spans="1:10" s="16" customFormat="1" x14ac:dyDescent="0.2">
      <c r="A16" s="14" t="s">
        <v>9</v>
      </c>
      <c r="B16" s="77" t="s">
        <v>10</v>
      </c>
      <c r="C16" s="78"/>
      <c r="D16" s="15"/>
      <c r="E16" s="15"/>
      <c r="F16" s="15"/>
      <c r="G16" s="80"/>
      <c r="H16" s="81"/>
      <c r="I16" s="79"/>
      <c r="J16" s="79"/>
    </row>
    <row r="17" spans="1:10" s="16" customFormat="1" x14ac:dyDescent="0.2">
      <c r="A17" s="17" t="s">
        <v>6</v>
      </c>
      <c r="B17" s="17" t="s">
        <v>7</v>
      </c>
      <c r="C17" s="18" t="s">
        <v>8</v>
      </c>
      <c r="D17" s="15" t="s">
        <v>14</v>
      </c>
      <c r="E17" s="15" t="s">
        <v>0</v>
      </c>
      <c r="F17" s="15" t="s">
        <v>1</v>
      </c>
      <c r="G17" s="80"/>
      <c r="H17" s="81"/>
      <c r="I17" s="79"/>
      <c r="J17" s="79"/>
    </row>
  </sheetData>
  <sheetProtection sheet="1" selectLockedCells="1"/>
  <mergeCells count="11">
    <mergeCell ref="A1:J1"/>
    <mergeCell ref="A14:J14"/>
    <mergeCell ref="B16:C16"/>
    <mergeCell ref="J15:J17"/>
    <mergeCell ref="G15:G17"/>
    <mergeCell ref="H15:H17"/>
    <mergeCell ref="I15:I17"/>
    <mergeCell ref="A15:F15"/>
    <mergeCell ref="B10:D10"/>
    <mergeCell ref="B4:D4"/>
    <mergeCell ref="B8:D8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9" r:id="rId4" name="Check Box 3">
              <controlPr defaultSize="0" autoFill="0" autoLine="0" autoPict="0">
                <anchor moveWithCells="1">
                  <from>
                    <xdr:col>0</xdr:col>
                    <xdr:colOff>1905000</xdr:colOff>
                    <xdr:row>10</xdr:row>
                    <xdr:rowOff>38100</xdr:rowOff>
                  </from>
                  <to>
                    <xdr:col>1</xdr:col>
                    <xdr:colOff>85725</xdr:colOff>
                    <xdr:row>12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1"/>
  <sheetViews>
    <sheetView zoomScaleNormal="100" workbookViewId="0">
      <pane ySplit="17" topLeftCell="A18" activePane="bottomLeft" state="frozen"/>
      <selection activeCell="A26" sqref="A26"/>
      <selection pane="bottomLeft" activeCell="B8" sqref="B8:D8"/>
    </sheetView>
  </sheetViews>
  <sheetFormatPr defaultColWidth="9.140625" defaultRowHeight="12.75" x14ac:dyDescent="0.25"/>
  <cols>
    <col min="1" max="1" width="31.85546875" style="19" customWidth="1"/>
    <col min="2" max="4" width="20.7109375" style="19" customWidth="1"/>
    <col min="5" max="6" width="25.7109375" style="19" customWidth="1"/>
    <col min="7" max="7" width="10.7109375" style="20" customWidth="1"/>
    <col min="8" max="8" width="10.7109375" style="21" customWidth="1"/>
    <col min="9" max="10" width="37.28515625" style="22" customWidth="1"/>
    <col min="11" max="16384" width="9.140625" style="13"/>
  </cols>
  <sheetData>
    <row r="1" spans="1:10" s="12" customFormat="1" ht="30" customHeight="1" x14ac:dyDescent="0.25">
      <c r="A1" s="75" t="str">
        <f ca="1">CLEAN(return_name)&amp;IF(return_num=0,""," - "&amp;instructions!A10)&amp;IF('gifts - party'!B4="",""," - "&amp;'gifts - party'!B4)&amp;" - candidate details"</f>
        <v>By-election return of gifts received - parties and endorsed candidates - 2026 Nightcliff by-election - Return prior to early voting - candidate details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s="1" customFormat="1" ht="17.100000000000001" customHeight="1" x14ac:dyDescent="0.25">
      <c r="A2" s="6" t="s">
        <v>49</v>
      </c>
      <c r="B2" s="6"/>
      <c r="C2" s="6"/>
      <c r="D2" s="6"/>
      <c r="E2" s="6"/>
      <c r="F2" s="6"/>
      <c r="G2" s="6"/>
      <c r="H2" s="58"/>
      <c r="I2" s="58"/>
      <c r="J2" s="58"/>
    </row>
    <row r="3" spans="1:10" s="4" customFormat="1" ht="5.0999999999999996" customHeight="1" x14ac:dyDescent="0.25">
      <c r="A3" s="2"/>
      <c r="B3" s="2"/>
      <c r="C3" s="2"/>
      <c r="D3" s="2"/>
      <c r="E3" s="2"/>
      <c r="F3" s="2"/>
      <c r="G3" s="2"/>
      <c r="H3" s="8"/>
      <c r="I3" s="8"/>
      <c r="J3" s="8"/>
    </row>
    <row r="4" spans="1:10" s="4" customFormat="1" ht="15" customHeight="1" x14ac:dyDescent="0.25">
      <c r="A4" s="2"/>
      <c r="B4" s="2"/>
      <c r="C4" s="2"/>
      <c r="D4" s="2"/>
      <c r="E4" s="2"/>
      <c r="F4" s="2"/>
      <c r="G4" s="2"/>
      <c r="H4" s="8"/>
      <c r="I4" s="50" t="s">
        <v>18</v>
      </c>
      <c r="J4" s="50" t="s">
        <v>48</v>
      </c>
    </row>
    <row r="5" spans="1:10" s="4" customFormat="1" ht="5.0999999999999996" customHeight="1" x14ac:dyDescent="0.25">
      <c r="A5" s="2"/>
      <c r="B5" s="2"/>
      <c r="C5" s="2"/>
      <c r="D5" s="2"/>
      <c r="E5" s="2"/>
      <c r="F5" s="2"/>
      <c r="G5" s="2"/>
      <c r="H5" s="8"/>
      <c r="I5" s="8"/>
      <c r="J5" s="8"/>
    </row>
    <row r="6" spans="1:10" s="4" customFormat="1" ht="15" customHeight="1" x14ac:dyDescent="0.25">
      <c r="A6" s="5" t="s">
        <v>53</v>
      </c>
      <c r="B6" s="86" t="s">
        <v>80</v>
      </c>
      <c r="C6" s="87"/>
      <c r="D6" s="88"/>
      <c r="E6" s="89" t="s">
        <v>54</v>
      </c>
      <c r="F6" s="89"/>
      <c r="G6" s="89"/>
      <c r="H6" s="7" t="s">
        <v>47</v>
      </c>
      <c r="I6" s="56">
        <f ca="1">disclosure_starts</f>
        <v>45839</v>
      </c>
      <c r="J6" s="56">
        <f>aggregation_starts</f>
        <v>45839</v>
      </c>
    </row>
    <row r="7" spans="1:10" s="4" customFormat="1" ht="5.0999999999999996" customHeight="1" x14ac:dyDescent="0.25">
      <c r="A7" s="2"/>
      <c r="B7" s="60"/>
      <c r="C7" s="60"/>
      <c r="D7" s="60"/>
      <c r="E7" s="89"/>
      <c r="F7" s="89"/>
      <c r="G7" s="89"/>
      <c r="H7" s="8"/>
      <c r="I7" s="8"/>
      <c r="J7" s="8"/>
    </row>
    <row r="8" spans="1:10" s="4" customFormat="1" ht="15" customHeight="1" x14ac:dyDescent="0.25">
      <c r="A8" s="5" t="s">
        <v>55</v>
      </c>
      <c r="B8" s="83"/>
      <c r="C8" s="84"/>
      <c r="D8" s="85"/>
      <c r="E8" s="89"/>
      <c r="F8" s="89"/>
      <c r="G8" s="89"/>
      <c r="H8" s="26" t="s">
        <v>46</v>
      </c>
      <c r="I8" s="56">
        <f ca="1">disclosure_ends</f>
        <v>46065</v>
      </c>
      <c r="J8" s="56">
        <f ca="1">aggregation_ends</f>
        <v>46065</v>
      </c>
    </row>
    <row r="9" spans="1:10" s="1" customFormat="1" ht="5.0999999999999996" customHeight="1" x14ac:dyDescent="0.25">
      <c r="A9" s="8"/>
      <c r="B9" s="8"/>
      <c r="C9" s="8"/>
      <c r="D9" s="8"/>
      <c r="E9" s="8"/>
      <c r="F9" s="8"/>
      <c r="G9" s="8"/>
      <c r="H9" s="8"/>
      <c r="I9" s="57"/>
      <c r="J9" s="57"/>
    </row>
    <row r="10" spans="1:10" s="1" customFormat="1" ht="15" customHeight="1" x14ac:dyDescent="0.25">
      <c r="A10" s="5" t="s">
        <v>16</v>
      </c>
      <c r="B10" s="83"/>
      <c r="C10" s="84"/>
      <c r="D10" s="85"/>
      <c r="E10" s="59"/>
      <c r="F10" s="59"/>
      <c r="G10" s="59"/>
      <c r="H10" s="7" t="s">
        <v>34</v>
      </c>
      <c r="I10" s="61"/>
      <c r="J10" s="57"/>
    </row>
    <row r="11" spans="1:10" s="4" customFormat="1" ht="5.0999999999999996" customHeight="1" x14ac:dyDescent="0.25">
      <c r="A11" s="8"/>
      <c r="B11" s="8"/>
      <c r="C11" s="8"/>
      <c r="D11" s="8"/>
      <c r="E11" s="8"/>
      <c r="F11" s="8"/>
      <c r="G11" s="8"/>
      <c r="H11" s="23"/>
      <c r="I11" s="23"/>
      <c r="J11" s="8"/>
    </row>
    <row r="12" spans="1:10" s="1" customFormat="1" ht="15" customHeight="1" x14ac:dyDescent="0.25">
      <c r="A12" s="8"/>
      <c r="B12" s="8"/>
      <c r="C12" s="8"/>
      <c r="D12" s="57"/>
      <c r="E12" s="57"/>
      <c r="F12" s="57"/>
      <c r="G12" s="57"/>
      <c r="H12" s="7" t="s">
        <v>32</v>
      </c>
      <c r="I12" s="62"/>
      <c r="J12" s="57"/>
    </row>
    <row r="13" spans="1:10" s="1" customFormat="1" ht="5.0999999999999996" customHeight="1" x14ac:dyDescent="0.25">
      <c r="A13" s="8"/>
      <c r="B13" s="7"/>
      <c r="C13" s="23"/>
      <c r="D13" s="23"/>
      <c r="E13" s="23"/>
      <c r="F13" s="8"/>
      <c r="G13" s="8"/>
      <c r="H13" s="8"/>
      <c r="I13" s="57"/>
      <c r="J13" s="57"/>
    </row>
    <row r="14" spans="1:10" ht="17.100000000000001" customHeight="1" x14ac:dyDescent="0.25">
      <c r="A14" s="76" t="s">
        <v>52</v>
      </c>
      <c r="B14" s="76"/>
      <c r="C14" s="76"/>
      <c r="D14" s="76"/>
      <c r="E14" s="76"/>
      <c r="F14" s="76"/>
      <c r="G14" s="76"/>
      <c r="H14" s="76"/>
      <c r="I14" s="76"/>
      <c r="J14" s="76"/>
    </row>
    <row r="15" spans="1:10" s="12" customFormat="1" ht="27" customHeight="1" x14ac:dyDescent="0.25">
      <c r="A15" s="82" t="s">
        <v>41</v>
      </c>
      <c r="B15" s="82"/>
      <c r="C15" s="82"/>
      <c r="D15" s="82"/>
      <c r="E15" s="82"/>
      <c r="F15" s="82"/>
      <c r="G15" s="80" t="s">
        <v>3</v>
      </c>
      <c r="H15" s="81" t="s">
        <v>2</v>
      </c>
      <c r="I15" s="79" t="str">
        <f ca="1">"Amount of gifts received in this disclosure period
"&amp;TEXT(disclosure_starts,"ddd d mmm yyyy")&amp;" to "&amp;TEXT(disclosure_ends,"ddd d mmm yyyy")&amp;"
$"</f>
        <v>Amount of gifts received in this disclosure period
Tue 1 Jul 2025 to Thu 12 Feb 2026
$</v>
      </c>
      <c r="J15" s="79" t="str">
        <f ca="1">"Total amount of gifts received in the gift aggregation period
"&amp;TEXT(aggregation_starts,"ddd d mmm yyyy")&amp;" to "&amp;TEXT(aggregation_ends,"ddd d mmm yyyy")&amp;"
$"</f>
        <v>Total amount of gifts received in the gift aggregation period
Tue 1 Jul 2025 to Thu 12 Feb 2026
$</v>
      </c>
    </row>
    <row r="16" spans="1:10" s="16" customFormat="1" x14ac:dyDescent="0.2">
      <c r="A16" s="14" t="s">
        <v>9</v>
      </c>
      <c r="B16" s="77" t="s">
        <v>10</v>
      </c>
      <c r="C16" s="78"/>
      <c r="D16" s="15"/>
      <c r="E16" s="15"/>
      <c r="F16" s="15"/>
      <c r="G16" s="80"/>
      <c r="H16" s="81"/>
      <c r="I16" s="79"/>
      <c r="J16" s="79"/>
    </row>
    <row r="17" spans="1:10" s="16" customFormat="1" x14ac:dyDescent="0.2">
      <c r="A17" s="17" t="s">
        <v>6</v>
      </c>
      <c r="B17" s="17" t="s">
        <v>7</v>
      </c>
      <c r="C17" s="18" t="s">
        <v>8</v>
      </c>
      <c r="D17" s="15" t="s">
        <v>14</v>
      </c>
      <c r="E17" s="15" t="s">
        <v>0</v>
      </c>
      <c r="F17" s="15" t="s">
        <v>1</v>
      </c>
      <c r="G17" s="80"/>
      <c r="H17" s="81"/>
      <c r="I17" s="79"/>
      <c r="J17" s="79"/>
    </row>
    <row r="51" spans="3:3" x14ac:dyDescent="0.25">
      <c r="C51" s="19" t="s">
        <v>76</v>
      </c>
    </row>
  </sheetData>
  <sheetProtection sheet="1" selectLockedCells="1"/>
  <mergeCells count="12">
    <mergeCell ref="B6:D6"/>
    <mergeCell ref="B8:D8"/>
    <mergeCell ref="B10:D10"/>
    <mergeCell ref="E6:G8"/>
    <mergeCell ref="A1:J1"/>
    <mergeCell ref="A14:J14"/>
    <mergeCell ref="A15:F15"/>
    <mergeCell ref="G15:G17"/>
    <mergeCell ref="H15:H17"/>
    <mergeCell ref="I15:I17"/>
    <mergeCell ref="J15:J17"/>
    <mergeCell ref="B16:C16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locked="0" defaultSize="0" autoFill="0" autoLine="0" autoPict="0">
                <anchor moveWithCells="1">
                  <from>
                    <xdr:col>4</xdr:col>
                    <xdr:colOff>238125</xdr:colOff>
                    <xdr:row>3</xdr:row>
                    <xdr:rowOff>180975</xdr:rowOff>
                  </from>
                  <to>
                    <xdr:col>4</xdr:col>
                    <xdr:colOff>561975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13</vt:i4>
      </vt:variant>
    </vt:vector>
  </HeadingPairs>
  <TitlesOfParts>
    <vt:vector size="16" baseType="lpstr">
      <vt:lpstr>instructions</vt:lpstr>
      <vt:lpstr>gifts - party</vt:lpstr>
      <vt:lpstr>gifts - Nightcliff</vt:lpstr>
      <vt:lpstr>aggregation_ends</vt:lpstr>
      <vt:lpstr>aggregation_starts</vt:lpstr>
      <vt:lpstr>date_election</vt:lpstr>
      <vt:lpstr>date_previous_election</vt:lpstr>
      <vt:lpstr>date_writ_issued</vt:lpstr>
      <vt:lpstr>disclosure_ends</vt:lpstr>
      <vt:lpstr>disclosure_starts</vt:lpstr>
      <vt:lpstr>election_name</vt:lpstr>
      <vt:lpstr>return_first</vt:lpstr>
      <vt:lpstr>return_name</vt:lpstr>
      <vt:lpstr>return_name_sub</vt:lpstr>
      <vt:lpstr>return_num</vt:lpstr>
      <vt:lpstr>return_row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 Nightcliff by election gift return Combined Party Candidates</dc:title>
  <dc:creator>NorthernTerritoryGovernment@ntgov.onmicrosoft.com</dc:creator>
  <cp:lastModifiedBy>Andrea Ruske</cp:lastModifiedBy>
  <cp:lastPrinted>2016-07-09T12:43:14Z</cp:lastPrinted>
  <dcterms:created xsi:type="dcterms:W3CDTF">2013-06-12T07:47:15Z</dcterms:created>
  <dcterms:modified xsi:type="dcterms:W3CDTF">2026-02-16T04:20:37Z</dcterms:modified>
</cp:coreProperties>
</file>