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chr\Desktop\Updated forms\Done\"/>
    </mc:Choice>
  </mc:AlternateContent>
  <bookViews>
    <workbookView xWindow="-120" yWindow="-120" windowWidth="29040" windowHeight="15840"/>
  </bookViews>
  <sheets>
    <sheet name="instructions" sheetId="4" r:id="rId1"/>
    <sheet name="assoc ent details &amp; totals" sheetId="9" r:id="rId2"/>
    <sheet name="gifts" sheetId="2" r:id="rId3"/>
  </sheets>
  <definedNames>
    <definedName name="aggregation_ends">instructions!$F$40</definedName>
    <definedName name="aggregation_starts">instructions!$D$40</definedName>
    <definedName name="date_election">instructions!$D$57</definedName>
    <definedName name="date_previous_election">instructions!$D$59</definedName>
    <definedName name="date_writ_issued">instructions!$D$58</definedName>
    <definedName name="disclosure_ends">instructions!$F$38</definedName>
    <definedName name="disclosure_starts">instructions!$D$38</definedName>
    <definedName name="return_first">instructions!$C$60</definedName>
    <definedName name="return_name">instructions!$A$9</definedName>
    <definedName name="return_name_sub">instructions!$A$10</definedName>
    <definedName name="return_num">instructions!$A$60</definedName>
    <definedName name="return_row">instructions!$B$60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4" l="1"/>
  <c r="D40" i="4" l="1"/>
  <c r="D26" i="4" l="1"/>
  <c r="F26" i="4"/>
  <c r="H26" i="4"/>
  <c r="D27" i="4"/>
  <c r="F27" i="4"/>
  <c r="H27" i="4"/>
  <c r="D28" i="4"/>
  <c r="F28" i="4"/>
  <c r="H28" i="4"/>
  <c r="D29" i="4"/>
  <c r="F29" i="4"/>
  <c r="H29" i="4" s="1"/>
  <c r="J29" i="4" s="1"/>
  <c r="F30" i="4"/>
  <c r="D31" i="4" s="1"/>
  <c r="F31" i="4"/>
  <c r="H31" i="4" s="1"/>
  <c r="F38" i="4"/>
  <c r="A10" i="4"/>
  <c r="F40" i="4"/>
  <c r="B31" i="9" l="1"/>
  <c r="A1" i="2"/>
  <c r="A1" i="9"/>
  <c r="G25" i="9"/>
  <c r="J3" i="2"/>
  <c r="H30" i="4"/>
  <c r="D30" i="4"/>
  <c r="D38" i="4"/>
  <c r="A12" i="4"/>
  <c r="H38" i="4"/>
  <c r="E25" i="9" l="1"/>
  <c r="I3" i="2"/>
  <c r="J30" i="4"/>
  <c r="A55" i="4"/>
  <c r="J38" i="4"/>
</calcChain>
</file>

<file path=xl/sharedStrings.xml><?xml version="1.0" encoding="utf-8"?>
<sst xmlns="http://schemas.openxmlformats.org/spreadsheetml/2006/main" count="83" uniqueCount="77">
  <si>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</si>
  <si>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</si>
  <si>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</si>
  <si>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</si>
  <si>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</si>
  <si>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</si>
  <si>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</si>
  <si>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</si>
  <si>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</si>
  <si>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</si>
  <si>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Please enter X:</t>
  </si>
  <si>
    <t>If received from a person</t>
  </si>
  <si>
    <t>Northern Territory Electoral Commission</t>
  </si>
  <si>
    <t>GPO Box 2419, DARWIN  NT  0801</t>
  </si>
  <si>
    <t>Email address</t>
  </si>
  <si>
    <t>Surname:</t>
  </si>
  <si>
    <t>Given names:</t>
  </si>
  <si>
    <t>Daytime contact number:</t>
  </si>
  <si>
    <t>Email address: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</si>
  <si>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</si>
  <si>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</si>
  <si>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</si>
  <si>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 xml:space="preserve">Six month return </t>
  </si>
  <si>
    <t>Quarterly return 1</t>
  </si>
  <si>
    <t>Quarterly return 2</t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</si>
  <si>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</si>
  <si>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</si>
  <si>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</si>
  <si>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</si>
  <si>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</si>
  <si>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</si>
  <si>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</si>
  <si>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</si>
  <si>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</si>
  <si>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</si>
  <si>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</si>
  <si>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</si>
  <si>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</si>
  <si>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</si>
  <si>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</si>
  <si>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</si>
  <si>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</si>
  <si>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</si>
  <si>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</si>
  <si>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t>Based on your selections, the relevant dates for this return are:</t>
  </si>
  <si>
    <t>to</t>
  </si>
  <si>
    <t>This return is due 6 times in an election year as per the table below.</t>
  </si>
  <si>
    <t>Tick if this is your first return for this election and you have not provided a financial year return.</t>
  </si>
  <si>
    <t>Name of reporting agent:</t>
  </si>
  <si>
    <t>3. Gifts received</t>
  </si>
  <si>
    <t>This return must be submitted from this email address.</t>
  </si>
  <si>
    <t>1. Associated entity details</t>
  </si>
  <si>
    <t>Name of associated entity:</t>
  </si>
  <si>
    <t>Capacity/position within entity:</t>
  </si>
  <si>
    <t>2.  Certification</t>
  </si>
  <si>
    <t>(If a reporting agent has not been appointed, the financial controller of the associated entity must complete the return)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</si>
  <si>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</si>
  <si>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Legislative requirements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</si>
  <si>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</si>
  <si>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</si>
  <si>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</si>
  <si>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</si>
  <si>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</si>
  <si>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191 Disclosure of gifts – general election other than extraordinary general election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</si>
  <si>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</si>
  <si>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</si>
  <si>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</si>
  <si>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</si>
  <si>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3A Meaning of gift</t>
  </si>
  <si>
    <t>Registered associated entities.</t>
  </si>
  <si>
    <t>Gifts totalling $1500 or more</t>
  </si>
  <si>
    <r>
      <t xml:space="preserve">• Record all persons and organisations from whom gifts totalling $1500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</si>
  <si>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Email: disclosure.ntec@nt.gov.au</t>
  </si>
  <si>
    <t>Web: www.ntec.nt.gov.au</t>
  </si>
  <si>
    <t>https://ntec.nt.gov.au/financial-disclosure/forms-and-resources</t>
  </si>
  <si>
    <t>The "gift aggregation period" is from 1 July 2023.</t>
  </si>
  <si>
    <t>If you did not provide an annual gift return to NTEC for 2022/2023, then you must disclose all gifts received from 22 September 2020 (31 days after the last general election).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</si>
</sst>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  <font>
      <b/>
      <i/>
      <sz val="10"/>
      <color theme="9" tint="-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7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4" borderId="4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4" borderId="8" xfId="0" applyFont="1" applyFill="1" applyBorder="1" applyAlignment="1" applyProtection="1">
      <alignment horizontal="center" wrapText="1"/>
    </xf>
    <xf numFmtId="0" fontId="12" fillId="4" borderId="0" xfId="0" applyFont="1" applyFill="1" applyBorder="1" applyAlignment="1" applyProtection="1">
      <alignment horizontal="center" wrapText="1"/>
    </xf>
    <xf numFmtId="0" fontId="12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4" borderId="7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Border="1" applyAlignment="1" applyProtection="1">
      <alignment horizontal="center" vertical="top" wrapText="1"/>
      <protection locked="0"/>
    </xf>
    <xf numFmtId="164" fontId="12" fillId="4" borderId="0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left" vertical="top"/>
    </xf>
    <xf numFmtId="0" fontId="5" fillId="4" borderId="3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17" fillId="4" borderId="0" xfId="0" applyFont="1" applyFill="1" applyBorder="1" applyAlignment="1" applyProtection="1">
      <alignment vertical="center"/>
    </xf>
    <xf numFmtId="165" fontId="5" fillId="4" borderId="4" xfId="0" applyNumberFormat="1" applyFont="1" applyFill="1" applyBorder="1" applyAlignment="1" applyProtection="1">
      <alignment horizontal="left" vertical="top"/>
    </xf>
    <xf numFmtId="165" fontId="5" fillId="4" borderId="6" xfId="0" applyNumberFormat="1" applyFont="1" applyFill="1" applyBorder="1" applyAlignment="1" applyProtection="1">
      <alignment horizontal="left" vertical="top"/>
    </xf>
    <xf numFmtId="165" fontId="5" fillId="4" borderId="7" xfId="0" applyNumberFormat="1" applyFont="1" applyFill="1" applyBorder="1" applyAlignment="1" applyProtection="1">
      <alignment horizontal="left" vertical="top"/>
    </xf>
    <xf numFmtId="0" fontId="12" fillId="4" borderId="14" xfId="0" applyFont="1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vertical="center"/>
    </xf>
    <xf numFmtId="0" fontId="12" fillId="4" borderId="16" xfId="0" applyFont="1" applyFill="1" applyBorder="1" applyAlignment="1" applyProtection="1">
      <alignment vertical="center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165" fontId="5" fillId="0" borderId="0" xfId="0" applyNumberFormat="1" applyFont="1" applyAlignment="1" applyProtection="1">
      <alignment vertical="top"/>
    </xf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165" fontId="12" fillId="7" borderId="13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165" fontId="12" fillId="7" borderId="9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10" fillId="2" borderId="20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vertical="center"/>
    </xf>
    <xf numFmtId="0" fontId="10" fillId="2" borderId="24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vertical="center"/>
    </xf>
    <xf numFmtId="0" fontId="5" fillId="4" borderId="26" xfId="0" applyFont="1" applyFill="1" applyBorder="1" applyAlignment="1" applyProtection="1">
      <alignment vertical="center"/>
    </xf>
    <xf numFmtId="0" fontId="5" fillId="4" borderId="27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0" fillId="2" borderId="17" xfId="0" applyFont="1" applyFill="1" applyBorder="1" applyAlignment="1">
      <alignment vertical="top"/>
    </xf>
    <xf numFmtId="0" fontId="10" fillId="2" borderId="18" xfId="0" applyFont="1" applyFill="1" applyBorder="1" applyAlignment="1">
      <alignment vertical="top"/>
    </xf>
    <xf numFmtId="0" fontId="10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horizontal="right" vertical="top"/>
    </xf>
    <xf numFmtId="16" fontId="15" fillId="8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18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4" fillId="6" borderId="10" xfId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 applyProtection="1">
      <alignment horizontal="right" vertical="center" wrapText="1"/>
    </xf>
    <xf numFmtId="0" fontId="12" fillId="3" borderId="0" xfId="0" applyFont="1" applyFill="1" applyBorder="1" applyAlignment="1" applyProtection="1">
      <alignment horizontal="righ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wrapText="1"/>
    </xf>
    <xf numFmtId="0" fontId="12" fillId="4" borderId="2" xfId="0" applyFont="1" applyFill="1" applyBorder="1" applyAlignment="1" applyProtection="1">
      <alignment horizontal="center" wrapText="1"/>
    </xf>
    <xf numFmtId="164" fontId="12" fillId="4" borderId="0" xfId="0" applyNumberFormat="1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49" fontId="12" fillId="4" borderId="0" xfId="0" applyNumberFormat="1" applyFont="1" applyFill="1" applyAlignment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6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110805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24</xdr:row>
          <xdr:rowOff>152400</xdr:rowOff>
        </xdr:from>
        <xdr:to>
          <xdr:col>1</xdr:col>
          <xdr:colOff>171450</xdr:colOff>
          <xdr:row>26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25</xdr:row>
          <xdr:rowOff>152400</xdr:rowOff>
        </xdr:from>
        <xdr:to>
          <xdr:col>2</xdr:col>
          <xdr:colOff>38100</xdr:colOff>
          <xdr:row>27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26</xdr:row>
          <xdr:rowOff>161925</xdr:rowOff>
        </xdr:from>
        <xdr:to>
          <xdr:col>2</xdr:col>
          <xdr:colOff>28575</xdr:colOff>
          <xdr:row>28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38100</xdr:colOff>
          <xdr:row>29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57150</xdr:colOff>
          <xdr:row>30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0</xdr:rowOff>
        </xdr:from>
        <xdr:to>
          <xdr:col>2</xdr:col>
          <xdr:colOff>19050</xdr:colOff>
          <xdr:row>31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142875</xdr:rowOff>
        </xdr:from>
        <xdr:to>
          <xdr:col>2</xdr:col>
          <xdr:colOff>104775</xdr:colOff>
          <xdr:row>34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mailto:disclosure.ntec@nt.gov.au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https://ntec.nt.gov.au/financial-disclosure/forms-and-resources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tabSelected="1" workbookViewId="0">
      <selection activeCell="G7" sqref="G7:K7"/>
    </sheetView>
  </sheetViews>
  <sheetFormatPr defaultRowHeight="14.25" x14ac:dyDescent="0.25"/>
  <cols>
    <col min="1" max="1" width="1.7109375" style="52" customWidth="1"/>
    <col min="2" max="2" width="3.28515625" style="52" customWidth="1"/>
    <col min="3" max="3" width="25.7109375" style="52" customWidth="1"/>
    <col min="4" max="4" width="30.7109375" style="52" customWidth="1"/>
    <col min="5" max="5" width="1.7109375" style="52" customWidth="1"/>
    <col min="6" max="6" width="30.7109375" style="52" customWidth="1"/>
    <col min="7" max="7" width="1.7109375" style="52" customWidth="1"/>
    <col min="8" max="8" width="30.7109375" style="52" customWidth="1"/>
    <col min="9" max="9" width="1.7109375" style="52" customWidth="1"/>
    <col min="10" max="10" width="30.7109375" style="52" customWidth="1"/>
    <col min="11" max="11" width="1.7109375" style="52" customWidth="1"/>
    <col min="12" max="16384" width="9.140625" style="52"/>
  </cols>
  <sheetData>
    <row r="1" spans="1:11" s="54" customFormat="1" ht="12.75" customHeight="1" x14ac:dyDescent="0.25">
      <c r="A1" s="53" t="s">
        <v>5</v>
      </c>
    </row>
    <row r="2" spans="1:11" s="54" customFormat="1" ht="12.75" customHeight="1" x14ac:dyDescent="0.25">
      <c r="A2" s="55" t="s">
        <v>12</v>
      </c>
    </row>
    <row r="3" spans="1:11" s="54" customFormat="1" ht="12.75" customHeight="1" x14ac:dyDescent="0.25">
      <c r="A3" s="55" t="s">
        <v>13</v>
      </c>
    </row>
    <row r="4" spans="1:11" s="54" customFormat="1" ht="12.75" customHeight="1" x14ac:dyDescent="0.25">
      <c r="A4" s="55" t="s">
        <v>19</v>
      </c>
    </row>
    <row r="5" spans="1:11" s="54" customFormat="1" ht="12.75" customHeight="1" x14ac:dyDescent="0.2">
      <c r="A5" s="56"/>
    </row>
    <row r="6" spans="1:11" s="54" customFormat="1" ht="12.75" customHeight="1" x14ac:dyDescent="0.2">
      <c r="A6" s="124" t="s">
        <v>72</v>
      </c>
      <c r="B6" s="124"/>
      <c r="C6" s="124"/>
      <c r="K6" s="119" t="s">
        <v>56</v>
      </c>
    </row>
    <row r="7" spans="1:11" s="54" customFormat="1" ht="12.75" customHeight="1" x14ac:dyDescent="0.25">
      <c r="A7" s="125" t="s">
        <v>73</v>
      </c>
      <c r="B7" s="125"/>
      <c r="C7" s="125"/>
      <c r="G7" s="123" t="s">
        <v>74</v>
      </c>
      <c r="H7" s="123"/>
      <c r="I7" s="123"/>
      <c r="J7" s="123"/>
      <c r="K7" s="123"/>
    </row>
    <row r="8" spans="1:11" s="49" customFormat="1" ht="12.75" customHeight="1" x14ac:dyDescent="0.25">
      <c r="A8" s="50"/>
    </row>
    <row r="9" spans="1:11" s="47" customFormat="1" ht="51" customHeight="1" x14ac:dyDescent="0.35">
      <c r="A9" s="121" t="str">
        <f>"Election return of gifts received - associated entities 
- " &amp; YEAR(date_election) &amp; " Territory Election"</f>
        <v>Election return of gifts received - associated entities 
- 2024 Territory Election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25.5" x14ac:dyDescent="0.25">
      <c r="A10" s="122" t="str">
        <f ca="1">IF(return_num=0,"",INDIRECT("C" &amp; return_row+return_num))</f>
        <v xml:space="preserve">Six month return 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s="49" customFormat="1" ht="12.75" x14ac:dyDescent="0.25">
      <c r="A11" s="50"/>
    </row>
    <row r="12" spans="1:11" ht="22.5" x14ac:dyDescent="0.25">
      <c r="A12" s="120" t="str">
        <f ca="1">IF(return_num=0,"Please select the return period below","The deadline for lodging this return is "&amp;TEXT(INDIRECT("H" &amp; return_row+return_num),"dddd d mmmm yyyy"))</f>
        <v>The deadline for lodging this return is Tuesday 30 January 2024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s="49" customFormat="1" ht="12.75" customHeight="1" x14ac:dyDescent="0.25">
      <c r="A13" s="50"/>
    </row>
    <row r="14" spans="1:11" s="118" customFormat="1" ht="12.75" customHeight="1" x14ac:dyDescent="0.25">
      <c r="A14" s="114" t="s">
        <v>67</v>
      </c>
      <c r="B14" s="116"/>
      <c r="C14" s="116"/>
      <c r="D14" s="116"/>
    </row>
    <row r="15" spans="1:11" s="118" customFormat="1" ht="12.75" customHeight="1" x14ac:dyDescent="0.25">
      <c r="A15" s="63" t="s">
        <v>69</v>
      </c>
      <c r="B15" s="116"/>
      <c r="C15" s="116"/>
      <c r="D15" s="116"/>
    </row>
    <row r="16" spans="1:11" s="118" customFormat="1" ht="12.75" customHeight="1" x14ac:dyDescent="0.25">
      <c r="A16" s="63"/>
      <c r="B16" s="116"/>
      <c r="C16" s="116"/>
      <c r="D16" s="116"/>
    </row>
    <row r="17" spans="1:11" s="48" customFormat="1" ht="12.75" customHeight="1" x14ac:dyDescent="0.25">
      <c r="A17" s="51" t="s">
        <v>20</v>
      </c>
    </row>
    <row r="18" spans="1:11" s="48" customFormat="1" ht="12.75" customHeight="1" x14ac:dyDescent="0.25">
      <c r="A18" s="48" t="s">
        <v>46</v>
      </c>
    </row>
    <row r="19" spans="1:11" s="48" customFormat="1" ht="12.75" customHeight="1" x14ac:dyDescent="0.25">
      <c r="A19" s="48" t="s">
        <v>75</v>
      </c>
    </row>
    <row r="20" spans="1:11" s="48" customFormat="1" ht="12.75" customHeight="1" x14ac:dyDescent="0.25">
      <c r="A20" s="48" t="s">
        <v>76</v>
      </c>
    </row>
    <row r="21" spans="1:11" s="49" customFormat="1" ht="12.75" customHeight="1" x14ac:dyDescent="0.25"/>
    <row r="22" spans="1:11" s="1" customFormat="1" ht="5.0999999999999996" customHeight="1" x14ac:dyDescent="0.25">
      <c r="A22" s="42"/>
      <c r="B22" s="43"/>
      <c r="C22" s="43"/>
      <c r="D22" s="43"/>
      <c r="E22" s="43"/>
      <c r="F22" s="43"/>
      <c r="G22" s="43"/>
      <c r="H22" s="44"/>
      <c r="I22" s="43"/>
      <c r="J22" s="43"/>
      <c r="K22" s="45"/>
    </row>
    <row r="23" spans="1:11" s="4" customFormat="1" x14ac:dyDescent="0.25">
      <c r="A23" s="32"/>
      <c r="B23" s="34" t="s">
        <v>33</v>
      </c>
      <c r="C23" s="34"/>
      <c r="D23" s="9"/>
      <c r="E23" s="9"/>
      <c r="F23" s="9"/>
      <c r="G23" s="9"/>
      <c r="H23" s="30"/>
      <c r="I23" s="9"/>
      <c r="J23" s="9"/>
      <c r="K23" s="3"/>
    </row>
    <row r="24" spans="1:11" s="4" customFormat="1" ht="5.0999999999999996" customHeight="1" x14ac:dyDescent="0.25">
      <c r="A24" s="32"/>
      <c r="B24" s="9"/>
      <c r="C24" s="9"/>
      <c r="D24" s="29"/>
      <c r="E24" s="29"/>
      <c r="F24" s="29"/>
      <c r="G24" s="29"/>
      <c r="H24" s="29"/>
      <c r="I24" s="29"/>
      <c r="J24" s="9"/>
      <c r="K24" s="3"/>
    </row>
    <row r="25" spans="1:11" s="4" customFormat="1" ht="12.75" x14ac:dyDescent="0.25">
      <c r="A25" s="32"/>
      <c r="B25" s="33"/>
      <c r="C25" s="38" t="s">
        <v>29</v>
      </c>
      <c r="D25" s="39" t="s">
        <v>40</v>
      </c>
      <c r="E25" s="39"/>
      <c r="F25" s="39" t="s">
        <v>41</v>
      </c>
      <c r="G25" s="39"/>
      <c r="H25" s="39" t="s">
        <v>30</v>
      </c>
      <c r="I25" s="39"/>
      <c r="J25" s="40" t="s">
        <v>31</v>
      </c>
      <c r="K25" s="3"/>
    </row>
    <row r="26" spans="1:11" s="4" customFormat="1" ht="12.75" x14ac:dyDescent="0.25">
      <c r="A26" s="32"/>
      <c r="B26" s="33"/>
      <c r="C26" s="32" t="s">
        <v>22</v>
      </c>
      <c r="D26" s="31">
        <f>DATE(YEAR(date_election)-1,7,1)</f>
        <v>45108</v>
      </c>
      <c r="E26" s="31"/>
      <c r="F26" s="31">
        <f>DATE(YEAR(date_election)-1,12,31)</f>
        <v>45291</v>
      </c>
      <c r="G26" s="31"/>
      <c r="H26" s="31">
        <f>DATE(YEAR(date_election),1,30)</f>
        <v>45321</v>
      </c>
      <c r="I26" s="31"/>
      <c r="J26" s="35" t="s">
        <v>28</v>
      </c>
      <c r="K26" s="3"/>
    </row>
    <row r="27" spans="1:11" s="4" customFormat="1" ht="12.75" x14ac:dyDescent="0.25">
      <c r="A27" s="32"/>
      <c r="B27" s="9"/>
      <c r="C27" s="32" t="s">
        <v>23</v>
      </c>
      <c r="D27" s="31">
        <f>DATE(YEAR(date_election),1,1)</f>
        <v>45292</v>
      </c>
      <c r="E27" s="31"/>
      <c r="F27" s="31">
        <f>DATE(YEAR(date_election),3,31)</f>
        <v>45382</v>
      </c>
      <c r="G27" s="31"/>
      <c r="H27" s="31">
        <f>DATE(YEAR(date_election),4,10)</f>
        <v>45392</v>
      </c>
      <c r="I27" s="31"/>
      <c r="J27" s="35" t="s">
        <v>28</v>
      </c>
      <c r="K27" s="3"/>
    </row>
    <row r="28" spans="1:11" s="4" customFormat="1" ht="12.75" x14ac:dyDescent="0.25">
      <c r="A28" s="32"/>
      <c r="B28" s="9"/>
      <c r="C28" s="32" t="s">
        <v>24</v>
      </c>
      <c r="D28" s="31">
        <f>DATE(YEAR(date_election),4,1)</f>
        <v>45383</v>
      </c>
      <c r="E28" s="31"/>
      <c r="F28" s="31">
        <f>DATE(YEAR(date_election),6,30)</f>
        <v>45473</v>
      </c>
      <c r="G28" s="31"/>
      <c r="H28" s="31">
        <f>DATE(YEAR(date_election),7,10)</f>
        <v>45483</v>
      </c>
      <c r="I28" s="31"/>
      <c r="J28" s="35" t="s">
        <v>28</v>
      </c>
      <c r="K28" s="3"/>
    </row>
    <row r="29" spans="1:11" s="4" customFormat="1" ht="12.75" x14ac:dyDescent="0.25">
      <c r="A29" s="32"/>
      <c r="B29" s="9"/>
      <c r="C29" s="32" t="s">
        <v>25</v>
      </c>
      <c r="D29" s="31">
        <f>DATE(YEAR(date_election),7,1)</f>
        <v>45474</v>
      </c>
      <c r="E29" s="31"/>
      <c r="F29" s="31">
        <f>date_writ_issued</f>
        <v>45505</v>
      </c>
      <c r="G29" s="31"/>
      <c r="H29" s="31">
        <f>F29+5</f>
        <v>45510</v>
      </c>
      <c r="I29" s="31"/>
      <c r="J29" s="35">
        <f>H29+3</f>
        <v>45513</v>
      </c>
      <c r="K29" s="3"/>
    </row>
    <row r="30" spans="1:11" s="4" customFormat="1" ht="12.75" x14ac:dyDescent="0.25">
      <c r="A30" s="32"/>
      <c r="B30" s="9"/>
      <c r="C30" s="32" t="s">
        <v>26</v>
      </c>
      <c r="D30" s="31">
        <f>F29+1</f>
        <v>45506</v>
      </c>
      <c r="E30" s="31"/>
      <c r="F30" s="31">
        <f>date_writ_issued+17</f>
        <v>45522</v>
      </c>
      <c r="G30" s="31"/>
      <c r="H30" s="31">
        <f>F30+3</f>
        <v>45525</v>
      </c>
      <c r="I30" s="31"/>
      <c r="J30" s="35">
        <f>H30+2</f>
        <v>45527</v>
      </c>
      <c r="K30" s="3"/>
    </row>
    <row r="31" spans="1:11" s="4" customFormat="1" ht="12.75" x14ac:dyDescent="0.25">
      <c r="A31" s="32"/>
      <c r="B31" s="9"/>
      <c r="C31" s="10" t="s">
        <v>27</v>
      </c>
      <c r="D31" s="36">
        <f>F30+1</f>
        <v>45523</v>
      </c>
      <c r="E31" s="36"/>
      <c r="F31" s="36">
        <f>date_election+30</f>
        <v>45558</v>
      </c>
      <c r="G31" s="36"/>
      <c r="H31" s="36">
        <f>F31+10</f>
        <v>45568</v>
      </c>
      <c r="I31" s="36"/>
      <c r="J31" s="37" t="s">
        <v>28</v>
      </c>
      <c r="K31" s="3"/>
    </row>
    <row r="32" spans="1:11" s="4" customFormat="1" ht="5.0999999999999996" customHeight="1" x14ac:dyDescent="0.25">
      <c r="A32" s="32"/>
      <c r="B32" s="9"/>
      <c r="C32" s="9"/>
      <c r="D32" s="9"/>
      <c r="E32" s="9"/>
      <c r="F32" s="9"/>
      <c r="G32" s="9"/>
      <c r="H32" s="30"/>
      <c r="I32" s="9"/>
      <c r="J32" s="9"/>
      <c r="K32" s="3"/>
    </row>
    <row r="33" spans="1:11" s="4" customFormat="1" ht="12.75" x14ac:dyDescent="0.25">
      <c r="A33" s="32"/>
      <c r="B33" s="9"/>
      <c r="C33" s="9" t="s">
        <v>47</v>
      </c>
      <c r="D33" s="9"/>
      <c r="E33" s="9"/>
      <c r="F33" s="33"/>
      <c r="G33" s="9"/>
      <c r="H33" s="31"/>
      <c r="I33" s="9"/>
      <c r="J33" s="31"/>
      <c r="K33" s="3"/>
    </row>
    <row r="34" spans="1:11" s="63" customFormat="1" ht="5.0999999999999996" customHeight="1" x14ac:dyDescent="0.25">
      <c r="A34" s="59"/>
      <c r="B34" s="60"/>
      <c r="C34" s="60"/>
      <c r="D34" s="60"/>
      <c r="E34" s="60"/>
      <c r="F34" s="60"/>
      <c r="G34" s="60"/>
      <c r="H34" s="61"/>
      <c r="I34" s="60"/>
      <c r="J34" s="60"/>
      <c r="K34" s="62"/>
    </row>
    <row r="35" spans="1:11" s="63" customFormat="1" ht="12.75" x14ac:dyDescent="0.25">
      <c r="A35" s="59"/>
      <c r="B35" s="60" t="s">
        <v>44</v>
      </c>
      <c r="C35" s="60"/>
      <c r="D35" s="60"/>
      <c r="E35" s="60"/>
      <c r="F35" s="60"/>
      <c r="G35" s="60"/>
      <c r="H35" s="64"/>
      <c r="I35" s="60"/>
      <c r="J35" s="60"/>
      <c r="K35" s="62"/>
    </row>
    <row r="36" spans="1:11" s="63" customFormat="1" ht="5.0999999999999996" customHeight="1" x14ac:dyDescent="0.25">
      <c r="A36" s="59"/>
      <c r="B36" s="60"/>
      <c r="C36" s="60"/>
      <c r="D36" s="65"/>
      <c r="E36" s="65"/>
      <c r="F36" s="65"/>
      <c r="G36" s="65"/>
      <c r="H36" s="65"/>
      <c r="I36" s="65"/>
      <c r="J36" s="60"/>
      <c r="K36" s="62"/>
    </row>
    <row r="37" spans="1:11" s="70" customFormat="1" ht="12.75" x14ac:dyDescent="0.25">
      <c r="A37" s="66"/>
      <c r="B37" s="67"/>
      <c r="C37" s="67"/>
      <c r="D37" s="68" t="s">
        <v>42</v>
      </c>
      <c r="E37" s="68"/>
      <c r="F37" s="68" t="s">
        <v>43</v>
      </c>
      <c r="G37" s="68"/>
      <c r="H37" s="68" t="s">
        <v>30</v>
      </c>
      <c r="I37" s="68"/>
      <c r="J37" s="67" t="s">
        <v>31</v>
      </c>
      <c r="K37" s="69"/>
    </row>
    <row r="38" spans="1:11" s="63" customFormat="1" ht="12.75" customHeight="1" x14ac:dyDescent="0.25">
      <c r="A38" s="59"/>
      <c r="B38" s="71"/>
      <c r="C38" s="72" t="s">
        <v>38</v>
      </c>
      <c r="D38" s="73">
        <f ca="1">IF(return_num=0,"",IF(return_first,date_previous_election+31,INDIRECT("D" &amp; return_row+return_num)))</f>
        <v>45108</v>
      </c>
      <c r="E38" s="74"/>
      <c r="F38" s="73">
        <f ca="1">IF(return_num=0,"",INDIRECT("F" &amp; return_row+return_num))</f>
        <v>45291</v>
      </c>
      <c r="G38" s="74"/>
      <c r="H38" s="73">
        <f ca="1">IF(return_num=0,"",INDIRECT("H" &amp; return_row+return_num))</f>
        <v>45321</v>
      </c>
      <c r="I38" s="74"/>
      <c r="J38" s="73" t="str">
        <f ca="1">IF(return_num=0,"",INDIRECT("J" &amp; return_row+return_num))</f>
        <v>As soon as practicable</v>
      </c>
      <c r="K38" s="62"/>
    </row>
    <row r="39" spans="1:11" s="63" customFormat="1" ht="5.0999999999999996" customHeight="1" x14ac:dyDescent="0.25">
      <c r="A39" s="59"/>
      <c r="B39" s="60"/>
      <c r="C39" s="60"/>
      <c r="D39" s="65"/>
      <c r="E39" s="65"/>
      <c r="F39" s="65"/>
      <c r="G39" s="65"/>
      <c r="H39" s="65"/>
      <c r="I39" s="65"/>
      <c r="J39" s="60"/>
      <c r="K39" s="62"/>
    </row>
    <row r="40" spans="1:11" s="63" customFormat="1" ht="12.75" customHeight="1" x14ac:dyDescent="0.25">
      <c r="A40" s="59"/>
      <c r="B40" s="71"/>
      <c r="C40" s="72" t="s">
        <v>32</v>
      </c>
      <c r="D40" s="73">
        <f>IF(return_num=0,"",IF(return_first,date_previous_election+31,DATE(YEAR(date_election)-1,7,1)))</f>
        <v>45108</v>
      </c>
      <c r="E40" s="74"/>
      <c r="F40" s="73">
        <f ca="1">IF(return_num=0,"",INDIRECT("F" &amp; return_row+return_num))</f>
        <v>45291</v>
      </c>
      <c r="G40" s="74"/>
      <c r="H40" s="65"/>
      <c r="I40" s="74"/>
      <c r="J40" s="60"/>
      <c r="K40" s="62"/>
    </row>
    <row r="41" spans="1:11" s="4" customFormat="1" ht="5.0999999999999996" customHeight="1" x14ac:dyDescent="0.25">
      <c r="A41" s="10"/>
      <c r="B41" s="11"/>
      <c r="C41" s="11"/>
      <c r="D41" s="11"/>
      <c r="E41" s="11"/>
      <c r="F41" s="11"/>
      <c r="G41" s="11"/>
      <c r="H41" s="36"/>
      <c r="I41" s="11"/>
      <c r="J41" s="11"/>
      <c r="K41" s="12"/>
    </row>
    <row r="42" spans="1:11" ht="12.75" customHeight="1" x14ac:dyDescent="0.25"/>
    <row r="43" spans="1:11" s="115" customFormat="1" ht="12.75" customHeight="1" x14ac:dyDescent="0.25">
      <c r="A43" s="114" t="s">
        <v>57</v>
      </c>
    </row>
    <row r="44" spans="1:11" s="116" customFormat="1" ht="12.75" customHeight="1" x14ac:dyDescent="0.25">
      <c r="A44" s="63" t="s">
        <v>21</v>
      </c>
    </row>
    <row r="45" spans="1:11" s="116" customFormat="1" ht="12.75" customHeight="1" x14ac:dyDescent="0.25">
      <c r="A45" s="63"/>
      <c r="B45" s="116" t="s">
        <v>68</v>
      </c>
    </row>
    <row r="46" spans="1:11" s="115" customFormat="1" ht="12.75" customHeight="1" x14ac:dyDescent="0.25">
      <c r="B46" s="116" t="s">
        <v>62</v>
      </c>
    </row>
    <row r="47" spans="1:11" s="116" customFormat="1" ht="12.75" customHeight="1" x14ac:dyDescent="0.25">
      <c r="B47" s="116" t="s">
        <v>63</v>
      </c>
    </row>
    <row r="48" spans="1:11" s="116" customFormat="1" ht="12.75" customHeight="1" x14ac:dyDescent="0.25">
      <c r="B48" s="116" t="s">
        <v>58</v>
      </c>
    </row>
    <row r="49" spans="1:4" s="116" customFormat="1" ht="12.75" customHeight="1" x14ac:dyDescent="0.25">
      <c r="B49" s="116" t="s">
        <v>59</v>
      </c>
    </row>
    <row r="50" spans="1:4" s="116" customFormat="1" ht="12.75" customHeight="1" x14ac:dyDescent="0.25">
      <c r="B50" s="116" t="s">
        <v>64</v>
      </c>
    </row>
    <row r="51" spans="1:4" s="116" customFormat="1" ht="12.75" customHeight="1" x14ac:dyDescent="0.25">
      <c r="B51" s="116" t="s">
        <v>60</v>
      </c>
    </row>
    <row r="52" spans="1:4" s="116" customFormat="1" ht="12.75" customHeight="1" x14ac:dyDescent="0.25">
      <c r="B52" s="116" t="s">
        <v>61</v>
      </c>
    </row>
    <row r="53" spans="1:4" s="116" customFormat="1" ht="12.75" customHeight="1" x14ac:dyDescent="0.25">
      <c r="B53" s="116" t="s">
        <v>65</v>
      </c>
    </row>
    <row r="54" spans="1:4" s="116" customFormat="1" ht="12.75" customHeight="1" x14ac:dyDescent="0.25">
      <c r="B54" s="116" t="s">
        <v>66</v>
      </c>
    </row>
    <row r="55" spans="1:4" s="116" customFormat="1" ht="12.75" customHeight="1" x14ac:dyDescent="0.25">
      <c r="A55" s="63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Act, as soon as practicable after it is received by NTEC.</v>
      </c>
    </row>
    <row r="56" spans="1:4" s="116" customFormat="1" ht="12.75" customHeight="1" x14ac:dyDescent="0.25">
      <c r="A56" s="117"/>
    </row>
    <row r="57" spans="1:4" s="48" customFormat="1" ht="12.75" customHeight="1" x14ac:dyDescent="0.25">
      <c r="A57" s="53" t="s">
        <v>34</v>
      </c>
      <c r="D57" s="57">
        <v>45528</v>
      </c>
    </row>
    <row r="58" spans="1:4" s="48" customFormat="1" ht="12.75" customHeight="1" x14ac:dyDescent="0.25">
      <c r="A58" s="53" t="s">
        <v>35</v>
      </c>
      <c r="D58" s="57">
        <v>45505</v>
      </c>
    </row>
    <row r="59" spans="1:4" s="48" customFormat="1" ht="12.75" customHeight="1" x14ac:dyDescent="0.25">
      <c r="A59" s="53" t="s">
        <v>36</v>
      </c>
      <c r="D59" s="57">
        <v>44065</v>
      </c>
    </row>
    <row r="60" spans="1:4" s="48" customFormat="1" ht="12.75" hidden="1" customHeight="1" x14ac:dyDescent="0.25">
      <c r="A60" s="46">
        <v>1</v>
      </c>
      <c r="B60" s="48">
        <v>25</v>
      </c>
      <c r="C60" s="58" t="b">
        <v>0</v>
      </c>
    </row>
  </sheetData>
  <sheetProtection sheet="1" selectLockedCells="1"/>
  <mergeCells count="6">
    <mergeCell ref="A12:K12"/>
    <mergeCell ref="A9:K9"/>
    <mergeCell ref="A10:K10"/>
    <mergeCell ref="G7:K7"/>
    <mergeCell ref="A6:C6"/>
    <mergeCell ref="A7:C7"/>
  </mergeCells>
  <hyperlinks>
    <hyperlink ref="A6" r:id="rId1" display="mailto:ntec@nt.gov.au"/>
    <hyperlink ref="A7" r:id="rId2" display="www.ntec.nt.gov.au"/>
    <hyperlink ref="A6:C6" r:id="rId3" display="Email:  disclosure.ntec@nt.gov.au"/>
    <hyperlink ref="G7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152400</xdr:rowOff>
                  </from>
                  <to>
                    <xdr:col>1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25</xdr:row>
                    <xdr:rowOff>152400</xdr:rowOff>
                  </from>
                  <to>
                    <xdr:col>2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161925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Option Button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Option Button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Option Button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0</xdr:rowOff>
                  </from>
                  <to>
                    <xdr:col>2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142875</xdr:rowOff>
                  </from>
                  <to>
                    <xdr:col>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zoomScaleNormal="100" workbookViewId="0">
      <selection activeCell="G29" sqref="G29"/>
    </sheetView>
  </sheetViews>
  <sheetFormatPr defaultRowHeight="14.25" x14ac:dyDescent="0.25"/>
  <cols>
    <col min="1" max="1" width="1.5703125" style="1" customWidth="1"/>
    <col min="2" max="2" width="26.5703125" style="1" customWidth="1"/>
    <col min="3" max="3" width="4.5703125" style="1" customWidth="1"/>
    <col min="4" max="4" width="24" style="1" customWidth="1"/>
    <col min="5" max="5" width="30.7109375" style="1" customWidth="1"/>
    <col min="6" max="6" width="5.140625" style="1" customWidth="1"/>
    <col min="7" max="7" width="30.7109375" style="1" customWidth="1"/>
    <col min="8" max="8" width="1.7109375" style="1" customWidth="1"/>
    <col min="9" max="16384" width="9.140625" style="1"/>
  </cols>
  <sheetData>
    <row r="1" spans="1:8" ht="60" customHeight="1" x14ac:dyDescent="0.25">
      <c r="A1" s="127" t="str">
        <f ca="1">CLEAN(return_name) &amp;IF(return_num=0,""," - "&amp;instructions!A10)</f>
        <v xml:space="preserve">Election return of gifts received - associated entities - 2024 Territory Election - Six month return </v>
      </c>
      <c r="B1" s="127"/>
      <c r="C1" s="127"/>
      <c r="D1" s="127"/>
      <c r="E1" s="127"/>
      <c r="F1" s="127"/>
      <c r="G1" s="127"/>
      <c r="H1" s="127"/>
    </row>
    <row r="2" spans="1:8" s="91" customFormat="1" ht="17.100000000000001" customHeight="1" x14ac:dyDescent="0.25">
      <c r="A2" s="113" t="s">
        <v>51</v>
      </c>
      <c r="B2" s="94"/>
      <c r="C2" s="95"/>
      <c r="D2" s="95"/>
      <c r="E2" s="96"/>
      <c r="F2" s="97"/>
      <c r="G2" s="93"/>
      <c r="H2" s="107"/>
    </row>
    <row r="3" spans="1:8" s="63" customFormat="1" ht="5.0999999999999996" customHeight="1" x14ac:dyDescent="0.25">
      <c r="A3" s="98"/>
      <c r="B3" s="108"/>
      <c r="C3" s="108"/>
      <c r="D3" s="108"/>
      <c r="E3" s="106"/>
      <c r="F3" s="103"/>
      <c r="G3" s="103"/>
      <c r="H3" s="99"/>
    </row>
    <row r="4" spans="1:8" s="63" customFormat="1" ht="12.75" x14ac:dyDescent="0.25">
      <c r="A4" s="101"/>
      <c r="B4" s="109"/>
      <c r="C4" s="92" t="s">
        <v>52</v>
      </c>
      <c r="D4" s="128"/>
      <c r="E4" s="129"/>
      <c r="F4" s="129"/>
      <c r="G4" s="130"/>
      <c r="H4" s="100"/>
    </row>
    <row r="5" spans="1:8" s="63" customFormat="1" ht="5.0999999999999996" customHeight="1" x14ac:dyDescent="0.25">
      <c r="A5" s="98"/>
      <c r="B5" s="108"/>
      <c r="C5" s="108"/>
      <c r="D5" s="108"/>
      <c r="E5" s="106"/>
      <c r="F5" s="104"/>
      <c r="G5" s="104"/>
      <c r="H5" s="100"/>
    </row>
    <row r="6" spans="1:8" s="63" customFormat="1" ht="12.75" x14ac:dyDescent="0.25">
      <c r="A6" s="112" t="s">
        <v>55</v>
      </c>
      <c r="B6" s="111"/>
      <c r="C6" s="111"/>
      <c r="D6" s="111"/>
      <c r="E6" s="111"/>
      <c r="F6" s="103"/>
      <c r="G6" s="103"/>
      <c r="H6" s="99"/>
    </row>
    <row r="7" spans="1:8" s="63" customFormat="1" ht="12.75" x14ac:dyDescent="0.25">
      <c r="A7" s="101"/>
      <c r="B7" s="109"/>
      <c r="C7" s="109" t="s">
        <v>48</v>
      </c>
      <c r="D7" s="8" t="s">
        <v>15</v>
      </c>
      <c r="E7" s="128"/>
      <c r="F7" s="129"/>
      <c r="G7" s="130"/>
      <c r="H7" s="100"/>
    </row>
    <row r="8" spans="1:8" s="63" customFormat="1" ht="5.0999999999999996" customHeight="1" x14ac:dyDescent="0.25">
      <c r="A8" s="98"/>
      <c r="B8" s="108"/>
      <c r="C8" s="108"/>
      <c r="D8" s="2"/>
      <c r="E8" s="106"/>
      <c r="F8" s="104"/>
      <c r="G8" s="104"/>
      <c r="H8" s="100"/>
    </row>
    <row r="9" spans="1:8" s="63" customFormat="1" ht="12.75" x14ac:dyDescent="0.25">
      <c r="A9" s="101"/>
      <c r="B9" s="109"/>
      <c r="C9" s="109"/>
      <c r="D9" s="8" t="s">
        <v>16</v>
      </c>
      <c r="E9" s="128"/>
      <c r="F9" s="129"/>
      <c r="G9" s="130"/>
      <c r="H9" s="100"/>
    </row>
    <row r="10" spans="1:8" s="63" customFormat="1" ht="5.0999999999999996" customHeight="1" x14ac:dyDescent="0.25">
      <c r="A10" s="98"/>
      <c r="B10" s="108"/>
      <c r="C10" s="108"/>
      <c r="D10" s="108"/>
      <c r="E10" s="106"/>
      <c r="F10" s="104"/>
      <c r="G10" s="104"/>
      <c r="H10" s="100"/>
    </row>
    <row r="11" spans="1:8" s="63" customFormat="1" ht="12.75" x14ac:dyDescent="0.25">
      <c r="A11" s="101"/>
      <c r="B11" s="109"/>
      <c r="C11" s="92" t="s">
        <v>53</v>
      </c>
      <c r="D11" s="128"/>
      <c r="E11" s="129"/>
      <c r="F11" s="129"/>
      <c r="G11" s="130"/>
      <c r="H11" s="100"/>
    </row>
    <row r="12" spans="1:8" s="63" customFormat="1" ht="5.0999999999999996" customHeight="1" x14ac:dyDescent="0.25">
      <c r="A12" s="98"/>
      <c r="B12" s="108"/>
      <c r="C12" s="108"/>
      <c r="D12" s="108"/>
      <c r="E12" s="108"/>
      <c r="F12" s="104"/>
      <c r="G12" s="104"/>
      <c r="H12" s="100"/>
    </row>
    <row r="13" spans="1:8" s="63" customFormat="1" ht="12.75" x14ac:dyDescent="0.25">
      <c r="A13" s="101"/>
      <c r="B13" s="109"/>
      <c r="C13" s="109" t="s">
        <v>17</v>
      </c>
      <c r="D13" s="128"/>
      <c r="E13" s="129"/>
      <c r="F13" s="129"/>
      <c r="G13" s="130"/>
      <c r="H13" s="100"/>
    </row>
    <row r="14" spans="1:8" s="63" customFormat="1" ht="5.0999999999999996" customHeight="1" x14ac:dyDescent="0.25">
      <c r="A14" s="102"/>
      <c r="B14" s="104"/>
      <c r="C14" s="104"/>
      <c r="D14" s="104"/>
      <c r="E14" s="104"/>
      <c r="F14" s="104"/>
      <c r="G14" s="104"/>
      <c r="H14" s="100"/>
    </row>
    <row r="15" spans="1:8" s="63" customFormat="1" ht="15" x14ac:dyDescent="0.25">
      <c r="A15" s="101"/>
      <c r="B15" s="109"/>
      <c r="C15" s="109" t="s">
        <v>18</v>
      </c>
      <c r="D15" s="131"/>
      <c r="E15" s="129"/>
      <c r="F15" s="129"/>
      <c r="G15" s="130"/>
      <c r="H15" s="100"/>
    </row>
    <row r="16" spans="1:8" s="63" customFormat="1" ht="12.75" x14ac:dyDescent="0.25">
      <c r="A16" s="101"/>
      <c r="B16" s="109"/>
      <c r="C16" s="110"/>
      <c r="D16" s="110" t="s">
        <v>50</v>
      </c>
      <c r="E16" s="105"/>
      <c r="F16" s="104"/>
      <c r="G16" s="104"/>
      <c r="H16" s="100"/>
    </row>
    <row r="17" spans="1:8" s="63" customFormat="1" ht="5.0999999999999996" customHeight="1" x14ac:dyDescent="0.25">
      <c r="A17" s="102"/>
      <c r="B17" s="104"/>
      <c r="C17" s="104"/>
      <c r="D17" s="104"/>
      <c r="E17" s="104"/>
      <c r="F17" s="104"/>
      <c r="G17" s="104"/>
      <c r="H17" s="100"/>
    </row>
    <row r="18" spans="1:8" s="63" customFormat="1" ht="5.0999999999999996" customHeight="1" x14ac:dyDescent="0.25">
      <c r="A18" s="98"/>
      <c r="B18" s="108"/>
      <c r="C18" s="108"/>
      <c r="D18" s="108"/>
      <c r="E18" s="106"/>
      <c r="F18" s="103"/>
      <c r="G18" s="103"/>
      <c r="H18" s="99"/>
    </row>
    <row r="19" spans="1:8" ht="17.100000000000001" customHeight="1" x14ac:dyDescent="0.25">
      <c r="A19" s="81" t="s">
        <v>54</v>
      </c>
      <c r="B19" s="7"/>
      <c r="C19" s="7"/>
      <c r="D19" s="7"/>
      <c r="E19" s="7"/>
      <c r="F19" s="7"/>
      <c r="G19" s="7"/>
      <c r="H19" s="82"/>
    </row>
    <row r="20" spans="1:8" s="4" customFormat="1" ht="5.0999999999999996" customHeight="1" x14ac:dyDescent="0.25">
      <c r="A20" s="80"/>
      <c r="B20" s="6"/>
      <c r="C20" s="6"/>
      <c r="D20" s="6"/>
      <c r="E20" s="6"/>
      <c r="F20" s="6"/>
      <c r="G20" s="6"/>
      <c r="H20" s="79"/>
    </row>
    <row r="21" spans="1:8" s="4" customFormat="1" ht="22.5" customHeight="1" x14ac:dyDescent="0.25">
      <c r="A21" s="132" t="s">
        <v>10</v>
      </c>
      <c r="B21" s="133"/>
      <c r="C21" s="5"/>
      <c r="D21" s="134" t="s">
        <v>4</v>
      </c>
      <c r="E21" s="134"/>
      <c r="F21" s="134"/>
      <c r="G21" s="134"/>
      <c r="H21" s="79"/>
    </row>
    <row r="22" spans="1:8" ht="5.0999999999999996" customHeight="1" x14ac:dyDescent="0.25">
      <c r="A22" s="83"/>
      <c r="B22" s="11"/>
      <c r="C22" s="11"/>
      <c r="D22" s="11"/>
      <c r="E22" s="11"/>
      <c r="F22" s="11"/>
      <c r="G22" s="11"/>
      <c r="H22" s="84"/>
    </row>
    <row r="23" spans="1:8" ht="15" x14ac:dyDescent="0.25">
      <c r="A23" s="81" t="s">
        <v>49</v>
      </c>
      <c r="B23" s="13"/>
      <c r="C23" s="13"/>
      <c r="D23" s="13"/>
      <c r="E23" s="13"/>
      <c r="F23" s="13"/>
      <c r="G23" s="13"/>
      <c r="H23" s="85"/>
    </row>
    <row r="24" spans="1:8" s="4" customFormat="1" ht="5.0999999999999996" customHeight="1" x14ac:dyDescent="0.25">
      <c r="A24" s="80"/>
      <c r="B24" s="6"/>
      <c r="C24" s="6"/>
      <c r="D24" s="6"/>
      <c r="E24" s="6"/>
      <c r="F24" s="6"/>
      <c r="G24" s="6"/>
      <c r="H24" s="79"/>
    </row>
    <row r="25" spans="1:8" x14ac:dyDescent="0.25">
      <c r="A25" s="86"/>
      <c r="B25" s="9"/>
      <c r="C25" s="9"/>
      <c r="D25" s="8" t="s">
        <v>38</v>
      </c>
      <c r="E25" s="76">
        <f ca="1">disclosure_starts</f>
        <v>45108</v>
      </c>
      <c r="F25" s="90" t="s">
        <v>45</v>
      </c>
      <c r="G25" s="76">
        <f ca="1">disclosure_ends</f>
        <v>45291</v>
      </c>
      <c r="H25" s="79"/>
    </row>
    <row r="26" spans="1:8" ht="5.0999999999999996" customHeight="1" x14ac:dyDescent="0.25">
      <c r="A26" s="86"/>
      <c r="B26" s="9"/>
      <c r="C26" s="9"/>
      <c r="D26" s="9"/>
      <c r="E26" s="9"/>
      <c r="F26" s="9"/>
      <c r="G26" s="9"/>
      <c r="H26" s="79"/>
    </row>
    <row r="27" spans="1:8" x14ac:dyDescent="0.25">
      <c r="A27" s="86"/>
      <c r="B27" s="9"/>
      <c r="C27" s="9"/>
      <c r="D27" s="28"/>
      <c r="E27" s="8"/>
      <c r="F27" s="8" t="s">
        <v>39</v>
      </c>
      <c r="G27" s="77">
        <v>0</v>
      </c>
      <c r="H27" s="79"/>
    </row>
    <row r="28" spans="1:8" ht="5.0999999999999996" customHeight="1" x14ac:dyDescent="0.25">
      <c r="A28" s="86"/>
      <c r="B28" s="9"/>
      <c r="C28" s="9"/>
      <c r="D28" s="8"/>
      <c r="E28" s="75"/>
      <c r="F28" s="75"/>
      <c r="G28" s="75"/>
      <c r="H28" s="79"/>
    </row>
    <row r="29" spans="1:8" x14ac:dyDescent="0.25">
      <c r="A29" s="86"/>
      <c r="B29" s="9"/>
      <c r="C29" s="9"/>
      <c r="D29" s="8"/>
      <c r="E29" s="8"/>
      <c r="F29" s="8" t="s">
        <v>37</v>
      </c>
      <c r="G29" s="78">
        <v>0</v>
      </c>
      <c r="H29" s="79"/>
    </row>
    <row r="30" spans="1:8" ht="5.0999999999999996" customHeight="1" x14ac:dyDescent="0.25">
      <c r="A30" s="86"/>
      <c r="B30" s="8"/>
      <c r="C30" s="75"/>
      <c r="D30" s="75"/>
      <c r="E30" s="75"/>
      <c r="F30" s="9"/>
      <c r="G30" s="9"/>
      <c r="H30" s="79"/>
    </row>
    <row r="31" spans="1:8" ht="31.5" customHeight="1" x14ac:dyDescent="0.25">
      <c r="A31" s="86"/>
      <c r="B31" s="126" t="str">
        <f ca="1">"If gifts of $1500 or more were received from the same person or organisation in the gift aggregation period 
("&amp;TEXT(aggregation_starts,"dddd d mmmm yyyy")&amp;" to "&amp;TEXT(aggregation_ends,"dddd d mmmm yyyy")&amp;"), complete the required details on the 'gifts' tab."</f>
        <v>If gifts of $1500 or more were received from the same person or organisation in the gift aggregation period 
(Saturday 1 July 2023 to Sunday 31 December 2023), complete the required details on the 'gifts' tab.</v>
      </c>
      <c r="C31" s="126"/>
      <c r="D31" s="126"/>
      <c r="E31" s="126"/>
      <c r="F31" s="126"/>
      <c r="G31" s="126"/>
      <c r="H31" s="79"/>
    </row>
    <row r="32" spans="1:8" ht="4.5" customHeight="1" x14ac:dyDescent="0.25">
      <c r="A32" s="87"/>
      <c r="B32" s="88"/>
      <c r="C32" s="88"/>
      <c r="D32" s="88"/>
      <c r="E32" s="88"/>
      <c r="F32" s="88"/>
      <c r="G32" s="88"/>
      <c r="H32" s="89"/>
    </row>
  </sheetData>
  <sheetProtection sheet="1" selectLockedCells="1"/>
  <mergeCells count="10">
    <mergeCell ref="B31:G31"/>
    <mergeCell ref="A1:H1"/>
    <mergeCell ref="D4:G4"/>
    <mergeCell ref="E7:G7"/>
    <mergeCell ref="D11:G11"/>
    <mergeCell ref="E9:G9"/>
    <mergeCell ref="D13:G13"/>
    <mergeCell ref="D15:G15"/>
    <mergeCell ref="A21:B21"/>
    <mergeCell ref="D21:G21"/>
  </mergeCells>
  <printOptions horizontalCentered="1"/>
  <pageMargins left="0.70866141732283472" right="0.70866141732283472" top="0.31496062992125984" bottom="0.43307086614173229" header="0.31496062992125984" footer="0.43307086614173229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J6" sqref="J6"/>
    </sheetView>
  </sheetViews>
  <sheetFormatPr defaultRowHeight="12.75" x14ac:dyDescent="0.25"/>
  <cols>
    <col min="1" max="1" width="31.85546875" style="23" customWidth="1"/>
    <col min="2" max="4" width="20.7109375" style="23" customWidth="1"/>
    <col min="5" max="6" width="25.7109375" style="23" customWidth="1"/>
    <col min="7" max="7" width="10.7109375" style="24" customWidth="1"/>
    <col min="8" max="8" width="10.7109375" style="25" customWidth="1"/>
    <col min="9" max="9" width="37.28515625" style="41" customWidth="1"/>
    <col min="10" max="10" width="37.28515625" style="27" customWidth="1"/>
    <col min="11" max="16384" width="9.140625" style="26"/>
  </cols>
  <sheetData>
    <row r="1" spans="1:10" s="14" customFormat="1" ht="30" customHeight="1" x14ac:dyDescent="0.25">
      <c r="A1" s="135" t="str">
        <f ca="1">CLEAN(return_name) &amp; IF(return_num=0,""," - " &amp; instructions!A10) &amp; IF('assoc ent details &amp; totals'!D4="",""," - " &amp;'assoc ent details &amp; totals'!D4)</f>
        <v xml:space="preserve">Election return of gifts received - associated entities - 2024 Territory Election - Six month return 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s="15" customFormat="1" ht="17.100000000000001" customHeight="1" x14ac:dyDescent="0.2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s="16" customFormat="1" ht="27" customHeight="1" x14ac:dyDescent="0.25">
      <c r="A3" s="142" t="s">
        <v>71</v>
      </c>
      <c r="B3" s="142"/>
      <c r="C3" s="142"/>
      <c r="D3" s="142"/>
      <c r="E3" s="142"/>
      <c r="F3" s="142"/>
      <c r="G3" s="140" t="s">
        <v>3</v>
      </c>
      <c r="H3" s="141" t="s">
        <v>2</v>
      </c>
      <c r="I3" s="139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3" s="139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4" spans="1:10" s="20" customFormat="1" x14ac:dyDescent="0.2">
      <c r="A4" s="17" t="s">
        <v>9</v>
      </c>
      <c r="B4" s="137" t="s">
        <v>11</v>
      </c>
      <c r="C4" s="138"/>
      <c r="D4" s="18"/>
      <c r="E4" s="19"/>
      <c r="F4" s="19"/>
      <c r="G4" s="140"/>
      <c r="H4" s="141"/>
      <c r="I4" s="139"/>
      <c r="J4" s="139"/>
    </row>
    <row r="5" spans="1:10" s="20" customFormat="1" x14ac:dyDescent="0.2">
      <c r="A5" s="21" t="s">
        <v>6</v>
      </c>
      <c r="B5" s="21" t="s">
        <v>7</v>
      </c>
      <c r="C5" s="22" t="s">
        <v>8</v>
      </c>
      <c r="D5" s="18" t="s">
        <v>14</v>
      </c>
      <c r="E5" s="19" t="s">
        <v>0</v>
      </c>
      <c r="F5" s="19" t="s">
        <v>1</v>
      </c>
      <c r="G5" s="140"/>
      <c r="H5" s="141"/>
      <c r="I5" s="139"/>
      <c r="J5" s="139"/>
    </row>
  </sheetData>
  <sheetProtection sheet="1" selectLockedCells="1"/>
  <mergeCells count="8">
    <mergeCell ref="A1:J1"/>
    <mergeCell ref="A2:J2"/>
    <mergeCell ref="B4:C4"/>
    <mergeCell ref="J3:J5"/>
    <mergeCell ref="G3:G5"/>
    <mergeCell ref="H3:H5"/>
    <mergeCell ref="I3:I5"/>
    <mergeCell ref="A3:F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instructions</vt:lpstr>
      <vt:lpstr>assoc ent details &amp; totals</vt:lpstr>
      <vt:lpstr>gifts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Christopher Brack</cp:lastModifiedBy>
  <cp:lastPrinted>2016-07-09T12:43:14Z</cp:lastPrinted>
  <dcterms:created xsi:type="dcterms:W3CDTF">2013-06-12T07:47:15Z</dcterms:created>
  <dcterms:modified xsi:type="dcterms:W3CDTF">2024-01-18T23:55:11Z</dcterms:modified>
</cp:coreProperties>
</file>