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drawings/drawing10.xml" ContentType="application/vnd.openxmlformats-officedocument.drawing+xml"/>
  <Override PartName="/xl/ctrlProps/ctrlProp16.xml" ContentType="application/vnd.ms-excel.controlproperties+xml"/>
  <Override PartName="/xl/drawings/drawing11.xml" ContentType="application/vnd.openxmlformats-officedocument.drawing+xml"/>
  <Override PartName="/xl/ctrlProps/ctrlProp17.xml" ContentType="application/vnd.ms-excel.controlproperties+xml"/>
  <Override PartName="/xl/drawings/drawing12.xml" ContentType="application/vnd.openxmlformats-officedocument.drawing+xml"/>
  <Override PartName="/xl/ctrlProps/ctrlProp18.xml" ContentType="application/vnd.ms-excel.controlproperties+xml"/>
  <Override PartName="/xl/drawings/drawing13.xml" ContentType="application/vnd.openxmlformats-officedocument.drawing+xml"/>
  <Override PartName="/xl/ctrlProps/ctrlProp19.xml" ContentType="application/vnd.ms-excel.controlproperties+xml"/>
  <Override PartName="/xl/drawings/drawing14.xml" ContentType="application/vnd.openxmlformats-officedocument.drawing+xml"/>
  <Override PartName="/xl/ctrlProps/ctrlProp20.xml" ContentType="application/vnd.ms-excel.controlproperties+xml"/>
  <Override PartName="/xl/drawings/drawing15.xml" ContentType="application/vnd.openxmlformats-officedocument.drawing+xml"/>
  <Override PartName="/xl/ctrlProps/ctrlProp21.xml" ContentType="application/vnd.ms-excel.controlproperties+xml"/>
  <Override PartName="/xl/drawings/drawing16.xml" ContentType="application/vnd.openxmlformats-officedocument.drawing+xml"/>
  <Override PartName="/xl/ctrlProps/ctrlProp22.xml" ContentType="application/vnd.ms-excel.controlproperties+xml"/>
  <Override PartName="/xl/drawings/drawing17.xml" ContentType="application/vnd.openxmlformats-officedocument.drawing+xml"/>
  <Override PartName="/xl/ctrlProps/ctrlProp23.xml" ContentType="application/vnd.ms-excel.controlproperties+xml"/>
  <Override PartName="/xl/drawings/drawing18.xml" ContentType="application/vnd.openxmlformats-officedocument.drawing+xml"/>
  <Override PartName="/xl/ctrlProps/ctrlProp24.xml" ContentType="application/vnd.ms-excel.controlproperties+xml"/>
  <Override PartName="/xl/drawings/drawing19.xml" ContentType="application/vnd.openxmlformats-officedocument.drawing+xml"/>
  <Override PartName="/xl/ctrlProps/ctrlProp25.xml" ContentType="application/vnd.ms-excel.controlproperties+xml"/>
  <Override PartName="/xl/drawings/drawing20.xml" ContentType="application/vnd.openxmlformats-officedocument.drawing+xml"/>
  <Override PartName="/xl/ctrlProps/ctrlProp26.xml" ContentType="application/vnd.ms-excel.controlproperties+xml"/>
  <Override PartName="/xl/drawings/drawing21.xml" ContentType="application/vnd.openxmlformats-officedocument.drawing+xml"/>
  <Override PartName="/xl/ctrlProps/ctrlProp27.xml" ContentType="application/vnd.ms-excel.controlproperties+xml"/>
  <Override PartName="/xl/drawings/drawing22.xml" ContentType="application/vnd.openxmlformats-officedocument.drawing+xml"/>
  <Override PartName="/xl/ctrlProps/ctrlProp28.xml" ContentType="application/vnd.ms-excel.controlproperties+xml"/>
  <Override PartName="/xl/drawings/drawing23.xml" ContentType="application/vnd.openxmlformats-officedocument.drawing+xml"/>
  <Override PartName="/xl/ctrlProps/ctrlProp29.xml" ContentType="application/vnd.ms-excel.controlproperties+xml"/>
  <Override PartName="/xl/drawings/drawing24.xml" ContentType="application/vnd.openxmlformats-officedocument.drawing+xml"/>
  <Override PartName="/xl/ctrlProps/ctrlProp30.xml" ContentType="application/vnd.ms-excel.controlproperties+xml"/>
  <Override PartName="/xl/drawings/drawing25.xml" ContentType="application/vnd.openxmlformats-officedocument.drawing+xml"/>
  <Override PartName="/xl/ctrlProps/ctrlProp31.xml" ContentType="application/vnd.ms-excel.controlproperties+xml"/>
  <Override PartName="/xl/drawings/drawing26.xml" ContentType="application/vnd.openxmlformats-officedocument.drawing+xml"/>
  <Override PartName="/xl/ctrlProps/ctrlProp32.xml" ContentType="application/vnd.ms-excel.controlproperties+xml"/>
  <Override PartName="/xl/drawings/drawing27.xml" ContentType="application/vnd.openxmlformats-officedocument.drawing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chr\Desktop\"/>
    </mc:Choice>
  </mc:AlternateContent>
  <workbookProtection lockStructure="1"/>
  <bookViews>
    <workbookView xWindow="-120" yWindow="-120" windowWidth="29040" windowHeight="15840" activeTab="1"/>
  </bookViews>
  <sheets>
    <sheet name="instructions" sheetId="4" r:id="rId1"/>
    <sheet name="party" sheetId="2" r:id="rId2"/>
    <sheet name="Arafura" sheetId="11" r:id="rId3"/>
    <sheet name="Araluen" sheetId="12" r:id="rId4"/>
    <sheet name="Arnhem" sheetId="13" r:id="rId5"/>
    <sheet name="Barkly" sheetId="14" r:id="rId6"/>
    <sheet name="Blain" sheetId="15" r:id="rId7"/>
    <sheet name="Braitling" sheetId="16" r:id="rId8"/>
    <sheet name="Brennan" sheetId="17" r:id="rId9"/>
    <sheet name="Casuarina" sheetId="18" r:id="rId10"/>
    <sheet name="Daly" sheetId="19" r:id="rId11"/>
    <sheet name="Drysdale" sheetId="20" r:id="rId12"/>
    <sheet name="Fannie Bay" sheetId="21" r:id="rId13"/>
    <sheet name="Fong Lim" sheetId="22" r:id="rId14"/>
    <sheet name="Goyder" sheetId="23" r:id="rId15"/>
    <sheet name="Gwoja" sheetId="24" r:id="rId16"/>
    <sheet name="Johnston" sheetId="25" r:id="rId17"/>
    <sheet name="Karama" sheetId="26" r:id="rId18"/>
    <sheet name="Katherine" sheetId="27" r:id="rId19"/>
    <sheet name="Mulka" sheetId="28" r:id="rId20"/>
    <sheet name="Namatjira" sheetId="29" r:id="rId21"/>
    <sheet name="Nelson" sheetId="30" r:id="rId22"/>
    <sheet name="Nightcliff" sheetId="31" r:id="rId23"/>
    <sheet name="Port Darwin" sheetId="32" r:id="rId24"/>
    <sheet name="Sanderson" sheetId="33" r:id="rId25"/>
    <sheet name="Spillett" sheetId="34" r:id="rId26"/>
    <sheet name="Wanguri" sheetId="35" r:id="rId27"/>
  </sheets>
  <definedNames>
    <definedName name="aggregation_ends">instructions!$F$42</definedName>
    <definedName name="aggregation_starts">instructions!$D$42</definedName>
    <definedName name="date_election">instructions!$D$59</definedName>
    <definedName name="date_previous_election">instructions!$D$61</definedName>
    <definedName name="date_writ_issued">instructions!$D$60</definedName>
    <definedName name="disclosure_ends">instructions!$F$40</definedName>
    <definedName name="disclosure_starts">instructions!$D$40</definedName>
    <definedName name="return_first">instructions!$C$62</definedName>
    <definedName name="return_name">instructions!$A$9</definedName>
    <definedName name="return_name_sub">instructions!$A$10</definedName>
    <definedName name="return_num">instructions!$A$62</definedName>
    <definedName name="return_row">instructions!$B$62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4" l="1"/>
  <c r="D42" i="4" l="1"/>
  <c r="J6" i="35" l="1"/>
  <c r="J6" i="34"/>
  <c r="J6" i="33"/>
  <c r="J6" i="32"/>
  <c r="J6" i="31"/>
  <c r="J6" i="30"/>
  <c r="J6" i="29"/>
  <c r="J6" i="28"/>
  <c r="J6" i="27"/>
  <c r="J6" i="26"/>
  <c r="J6" i="25"/>
  <c r="J6" i="24"/>
  <c r="J6" i="23"/>
  <c r="J6" i="22"/>
  <c r="J6" i="21"/>
  <c r="J6" i="20"/>
  <c r="J6" i="19"/>
  <c r="J6" i="18"/>
  <c r="J6" i="17"/>
  <c r="J6" i="16"/>
  <c r="J6" i="15"/>
  <c r="J6" i="14"/>
  <c r="J6" i="13"/>
  <c r="J6" i="12"/>
  <c r="J6" i="11"/>
  <c r="J6" i="2"/>
  <c r="D28" i="4"/>
  <c r="F28" i="4"/>
  <c r="H28" i="4"/>
  <c r="D29" i="4"/>
  <c r="F29" i="4"/>
  <c r="H29" i="4"/>
  <c r="D30" i="4"/>
  <c r="F30" i="4"/>
  <c r="H30" i="4"/>
  <c r="D31" i="4"/>
  <c r="F31" i="4"/>
  <c r="H31" i="4" s="1"/>
  <c r="J31" i="4" s="1"/>
  <c r="F32" i="4"/>
  <c r="D33" i="4" s="1"/>
  <c r="F33" i="4"/>
  <c r="H33" i="4" s="1"/>
  <c r="A10" i="4"/>
  <c r="F42" i="4"/>
  <c r="F40" i="4"/>
  <c r="A1" i="35" l="1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2"/>
  <c r="J8" i="35"/>
  <c r="J15" i="35"/>
  <c r="I8" i="35"/>
  <c r="J8" i="34"/>
  <c r="J15" i="34"/>
  <c r="I8" i="34"/>
  <c r="J8" i="33"/>
  <c r="J15" i="33"/>
  <c r="I8" i="33"/>
  <c r="J8" i="32"/>
  <c r="J15" i="32"/>
  <c r="I8" i="32"/>
  <c r="J8" i="31"/>
  <c r="J15" i="31"/>
  <c r="I8" i="31"/>
  <c r="J8" i="30"/>
  <c r="J15" i="30"/>
  <c r="I8" i="30"/>
  <c r="J8" i="29"/>
  <c r="J15" i="29"/>
  <c r="I8" i="29"/>
  <c r="J8" i="28"/>
  <c r="J15" i="28"/>
  <c r="I8" i="28"/>
  <c r="J8" i="27"/>
  <c r="J15" i="27"/>
  <c r="I8" i="27"/>
  <c r="J8" i="26"/>
  <c r="J15" i="26"/>
  <c r="I8" i="26"/>
  <c r="J8" i="25"/>
  <c r="J15" i="25"/>
  <c r="I8" i="25"/>
  <c r="J8" i="24"/>
  <c r="J15" i="24"/>
  <c r="I8" i="24"/>
  <c r="J8" i="23"/>
  <c r="J15" i="23"/>
  <c r="I8" i="23"/>
  <c r="J8" i="22"/>
  <c r="J15" i="22"/>
  <c r="I8" i="22"/>
  <c r="J8" i="21"/>
  <c r="J15" i="21"/>
  <c r="I8" i="21"/>
  <c r="J8" i="20"/>
  <c r="J15" i="20"/>
  <c r="I8" i="20"/>
  <c r="J8" i="19"/>
  <c r="J15" i="19"/>
  <c r="I8" i="19"/>
  <c r="J8" i="18"/>
  <c r="J15" i="18"/>
  <c r="I8" i="18"/>
  <c r="J8" i="17"/>
  <c r="J15" i="17"/>
  <c r="I8" i="17"/>
  <c r="J8" i="16"/>
  <c r="J15" i="16"/>
  <c r="I8" i="16"/>
  <c r="J8" i="15"/>
  <c r="J15" i="15"/>
  <c r="I8" i="15"/>
  <c r="J8" i="14"/>
  <c r="J15" i="14"/>
  <c r="I8" i="14"/>
  <c r="J8" i="13"/>
  <c r="J15" i="13"/>
  <c r="I8" i="13"/>
  <c r="J8" i="12"/>
  <c r="J15" i="12"/>
  <c r="I8" i="12"/>
  <c r="J8" i="2"/>
  <c r="I8" i="2"/>
  <c r="J8" i="11"/>
  <c r="I8" i="11"/>
  <c r="J15" i="11"/>
  <c r="J15" i="2"/>
  <c r="H32" i="4"/>
  <c r="D32" i="4"/>
  <c r="A12" i="4"/>
  <c r="H40" i="4"/>
  <c r="D40" i="4"/>
  <c r="I6" i="20" l="1"/>
  <c r="I6" i="30"/>
  <c r="I6" i="14"/>
  <c r="I6" i="11"/>
  <c r="I6" i="35"/>
  <c r="I6" i="15"/>
  <c r="I6" i="34"/>
  <c r="I6" i="26"/>
  <c r="I6" i="22"/>
  <c r="I6" i="18"/>
  <c r="I6" i="2"/>
  <c r="I6" i="17"/>
  <c r="I6" i="31"/>
  <c r="I6" i="33"/>
  <c r="I6" i="29"/>
  <c r="I6" i="25"/>
  <c r="I6" i="21"/>
  <c r="I6" i="13"/>
  <c r="I6" i="19"/>
  <c r="I6" i="28"/>
  <c r="I6" i="12"/>
  <c r="I6" i="23"/>
  <c r="I6" i="32"/>
  <c r="I6" i="24"/>
  <c r="I6" i="16"/>
  <c r="I6" i="27"/>
  <c r="I15" i="2"/>
  <c r="I15" i="14"/>
  <c r="I15" i="34"/>
  <c r="I15" i="32"/>
  <c r="I15" i="30"/>
  <c r="I15" i="28"/>
  <c r="I15" i="26"/>
  <c r="I15" i="24"/>
  <c r="I15" i="22"/>
  <c r="I15" i="20"/>
  <c r="I15" i="18"/>
  <c r="I15" i="16"/>
  <c r="I15" i="12"/>
  <c r="I15" i="11"/>
  <c r="I15" i="17"/>
  <c r="I15" i="13"/>
  <c r="I15" i="35"/>
  <c r="I15" i="33"/>
  <c r="I15" i="31"/>
  <c r="I15" i="29"/>
  <c r="I15" i="27"/>
  <c r="I15" i="25"/>
  <c r="I15" i="23"/>
  <c r="I15" i="21"/>
  <c r="I15" i="19"/>
  <c r="I15" i="15"/>
  <c r="J32" i="4"/>
  <c r="J40" i="4"/>
  <c r="A57" i="4"/>
</calcChain>
</file>

<file path=xl/sharedStrings.xml><?xml version="1.0" encoding="utf-8"?>
<sst xmlns="http://schemas.openxmlformats.org/spreadsheetml/2006/main" count="680" uniqueCount="105">
  <si>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</si>
  <si>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</si>
  <si>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</si>
  <si>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</si>
  <si>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</si>
  <si>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</si>
  <si>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</si>
  <si>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</si>
  <si>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</si>
  <si>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</si>
  <si>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</si>
  <si>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</si>
  <si>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</si>
  <si>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</si>
  <si>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Surname:</t>
  </si>
  <si>
    <t>Given names: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</si>
  <si>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</si>
  <si>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Disclosure period</t>
  </si>
  <si>
    <r>
      <t xml:space="preserve">Authority for collecting information in this form is in Part 10 of the </t>
    </r>
    <r>
      <rPr>
        <i/>
        <sz val="10"/>
        <color indexed="8"/>
        <rFont val="Tahoma"/>
        <family val="2"/>
      </rPr>
      <t>Electoral Act 2004</t>
    </r>
    <r>
      <rPr>
        <sz val="10"/>
        <color indexed="8"/>
        <rFont val="Tahoma"/>
        <family val="2"/>
      </rPr>
      <t>.</t>
    </r>
  </si>
  <si>
    <t>Quarterly return 1</t>
  </si>
  <si>
    <t>Quarterly return 2</t>
  </si>
  <si>
    <t>Return prior to early voting</t>
  </si>
  <si>
    <t>Return prior to election day</t>
  </si>
  <si>
    <t>Post-election return</t>
  </si>
  <si>
    <t>As soon as practicable</t>
  </si>
  <si>
    <t>Return</t>
  </si>
  <si>
    <t>Return due</t>
  </si>
  <si>
    <t>Return published</t>
  </si>
  <si>
    <t>Gift aggregation period:</t>
  </si>
  <si>
    <t>Select the period to which this return relates:</t>
  </si>
  <si>
    <t>Election date:</t>
  </si>
  <si>
    <t>Writ issued:</t>
  </si>
  <si>
    <t>Previous election:</t>
  </si>
  <si>
    <t>Number of donors who made the above gifts:</t>
  </si>
  <si>
    <t>Disclosure period:</t>
  </si>
  <si>
    <t>Total amount of all gifts received during the disclosure period:</t>
  </si>
  <si>
    <t>Disclosure period starts</t>
  </si>
  <si>
    <t>Disclosure period ends</t>
  </si>
  <si>
    <t>Starts</t>
  </si>
  <si>
    <t>Ends</t>
  </si>
  <si>
    <r>
      <t xml:space="preserve">• Record all persons and organisations from whom gifts totalling $200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</si>
  <si>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Based on your selections, the relevant dates for this return are:</t>
  </si>
  <si>
    <t>This return is due 6 times in an election year as per the table below.</t>
  </si>
  <si>
    <t>Name of party:</t>
  </si>
  <si>
    <t>Name of reporting agent:</t>
  </si>
  <si>
    <t>(If a reporting agent has not been appointed, the registered officer of the party must complete the return)</t>
  </si>
  <si>
    <t>to:</t>
  </si>
  <si>
    <t>from:</t>
  </si>
  <si>
    <t>Gift aggregation period</t>
  </si>
  <si>
    <t>Six month return</t>
  </si>
  <si>
    <t>Candidate details and totals</t>
  </si>
  <si>
    <t>Party details and totals</t>
  </si>
  <si>
    <t>Gifts received directly by the party totalling $1500 or more in the gift aggregation period</t>
  </si>
  <si>
    <t>Gifts received by this candidate totalling $200 or more in the gift aggregation period</t>
  </si>
  <si>
    <t>Division:</t>
  </si>
  <si>
    <t>Arafura</t>
  </si>
  <si>
    <t>Tick if this is the first return for this candidate for this election and the candidate has not provided a financial year return.</t>
  </si>
  <si>
    <t>Tick if this is the first return for this party for this election and the party has not provided a financial year return.</t>
  </si>
  <si>
    <t>Candidate surname:</t>
  </si>
  <si>
    <r>
      <t xml:space="preserve">• Record all persons and organisations from whom gifts totalling $1500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</si>
  <si>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Legislative requirements</t>
  </si>
  <si>
    <t>192A Period covered by return extended if first return</t>
  </si>
  <si>
    <t>192B Additional disclosure requirement for nominees who were not previously candidates</t>
  </si>
  <si>
    <t>192D Content of return</t>
  </si>
  <si>
    <t>192E Gift aggregation periods</t>
  </si>
  <si>
    <t>184 Appointment of reporting agent</t>
  </si>
  <si>
    <r>
      <t xml:space="preserve">Refer to the </t>
    </r>
    <r>
      <rPr>
        <i/>
        <sz val="10"/>
        <color indexed="8"/>
        <rFont val="Tahoma"/>
        <family val="2"/>
      </rPr>
      <t xml:space="preserve">Disclosure Handbook </t>
    </r>
    <r>
      <rPr>
        <sz val="10"/>
        <color indexed="8"/>
        <rFont val="Tahoma"/>
        <family val="2"/>
      </rPr>
      <t>before completing this return.  The handbook is available at:</t>
    </r>
  </si>
  <si>
    <t>Araluen</t>
  </si>
  <si>
    <t>Arnhem</t>
  </si>
  <si>
    <t>Barkly</t>
  </si>
  <si>
    <t>Blain</t>
  </si>
  <si>
    <t>Braitling</t>
  </si>
  <si>
    <t>Brennan</t>
  </si>
  <si>
    <t>Casuarina</t>
  </si>
  <si>
    <t>Daly</t>
  </si>
  <si>
    <t>Drysdale</t>
  </si>
  <si>
    <t>Fannie Bay</t>
  </si>
  <si>
    <t>Fong Lim</t>
  </si>
  <si>
    <t>Goyder</t>
  </si>
  <si>
    <t>Gwoja</t>
  </si>
  <si>
    <t>Johnston</t>
  </si>
  <si>
    <t>Karama</t>
  </si>
  <si>
    <t>Katherine</t>
  </si>
  <si>
    <t>Mulka</t>
  </si>
  <si>
    <t>Namatjira</t>
  </si>
  <si>
    <t>Nelson</t>
  </si>
  <si>
    <t>Nightcliff</t>
  </si>
  <si>
    <t>Port Darwin</t>
  </si>
  <si>
    <t>Sanderson</t>
  </si>
  <si>
    <t>Spillett</t>
  </si>
  <si>
    <t>Wanguri</t>
  </si>
  <si>
    <t>191 Disclosure of gifts – general election other than extraordinary general election</t>
  </si>
  <si>
    <t>192C Additional disclosure requirement for associated entities and third party campaigner on registration</t>
  </si>
  <si>
    <t>198 Nil returns</t>
  </si>
  <si>
    <t>215 Offences</t>
  </si>
  <si>
    <t>Who completes this return?</t>
  </si>
  <si>
    <t>(a) the registered party; and</t>
  </si>
  <si>
    <t>Registered political parties - reporting details of all gifts received by or with the authority of:</t>
  </si>
  <si>
    <t>(b) each candidate endorsed by the registered party.</t>
  </si>
  <si>
    <t>3A Meaning of gift</t>
  </si>
  <si>
    <t>https://ntec.nt.gov.au/financial-disclosure/forms-and-resources</t>
  </si>
  <si>
    <t>The "gift aggregation period" is from 1 July 2023.</t>
  </si>
  <si>
    <t>Email: disclosure.ntec@nt.gov.au</t>
  </si>
  <si>
    <t>Web: www.ntec.nt.gov.au</t>
  </si>
  <si>
    <t>If you did not provide an annual gift return to NTEC for 2022/2023, then you must disclose all gifts received from 22 September 2020 (31 days after the last general election).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</si>
</sst>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i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10"/>
      <color theme="0" tint="-0.14999847407452621"/>
      <name val="Tahoma"/>
      <family val="2"/>
    </font>
    <font>
      <b/>
      <i/>
      <sz val="1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7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5" fillId="4" borderId="4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1" fillId="4" borderId="8" xfId="0" applyFont="1" applyFill="1" applyBorder="1" applyAlignment="1" applyProtection="1">
      <alignment horizontal="center" wrapText="1"/>
    </xf>
    <xf numFmtId="0" fontId="11" fillId="4" borderId="0" xfId="0" applyFont="1" applyFill="1" applyBorder="1" applyAlignment="1" applyProtection="1">
      <alignment horizontal="center" wrapText="1"/>
    </xf>
    <xf numFmtId="0" fontId="11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4" borderId="5" xfId="0" applyFont="1" applyFill="1" applyBorder="1" applyAlignment="1" applyProtection="1">
      <alignment horizontal="center" wrapText="1"/>
    </xf>
    <xf numFmtId="0" fontId="11" fillId="4" borderId="7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Border="1" applyAlignment="1" applyProtection="1">
      <alignment horizontal="center" vertical="top" wrapText="1"/>
      <protection locked="0"/>
    </xf>
    <xf numFmtId="0" fontId="5" fillId="4" borderId="0" xfId="0" applyFont="1" applyFill="1" applyBorder="1" applyAlignment="1" applyProtection="1">
      <alignment horizontal="center" vertical="center"/>
    </xf>
    <xf numFmtId="165" fontId="5" fillId="4" borderId="0" xfId="0" applyNumberFormat="1" applyFont="1" applyFill="1" applyBorder="1" applyAlignment="1" applyProtection="1">
      <alignment horizontal="left" vertical="top"/>
    </xf>
    <xf numFmtId="0" fontId="11" fillId="4" borderId="0" xfId="0" applyFont="1" applyFill="1" applyBorder="1" applyAlignment="1" applyProtection="1">
      <alignment horizontal="right" vertical="center" wrapText="1"/>
    </xf>
    <xf numFmtId="0" fontId="5" fillId="4" borderId="3" xfId="0" applyFont="1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165" fontId="5" fillId="4" borderId="4" xfId="0" applyNumberFormat="1" applyFont="1" applyFill="1" applyBorder="1" applyAlignment="1" applyProtection="1">
      <alignment horizontal="left" vertical="top"/>
    </xf>
    <xf numFmtId="165" fontId="5" fillId="4" borderId="6" xfId="0" applyNumberFormat="1" applyFont="1" applyFill="1" applyBorder="1" applyAlignment="1" applyProtection="1">
      <alignment horizontal="left" vertical="top"/>
    </xf>
    <xf numFmtId="165" fontId="5" fillId="4" borderId="7" xfId="0" applyNumberFormat="1" applyFont="1" applyFill="1" applyBorder="1" applyAlignment="1" applyProtection="1">
      <alignment horizontal="left" vertical="top"/>
    </xf>
    <xf numFmtId="0" fontId="11" fillId="4" borderId="14" xfId="0" applyFont="1" applyFill="1" applyBorder="1" applyAlignment="1" applyProtection="1">
      <alignment vertical="center"/>
    </xf>
    <xf numFmtId="0" fontId="11" fillId="4" borderId="15" xfId="0" applyFont="1" applyFill="1" applyBorder="1" applyAlignment="1" applyProtection="1">
      <alignment vertical="center"/>
    </xf>
    <xf numFmtId="0" fontId="11" fillId="4" borderId="16" xfId="0" applyFont="1" applyFill="1" applyBorder="1" applyAlignment="1" applyProtection="1">
      <alignment vertical="center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top" wrapText="1"/>
    </xf>
    <xf numFmtId="0" fontId="8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165" fontId="5" fillId="0" borderId="0" xfId="0" applyNumberFormat="1" applyFont="1" applyAlignment="1" applyProtection="1">
      <alignment vertical="top"/>
    </xf>
    <xf numFmtId="0" fontId="5" fillId="0" borderId="0" xfId="0" applyFont="1" applyAlignment="1" applyProtection="1">
      <alignment horizontal="left" vertical="top"/>
      <protection locked="0"/>
    </xf>
    <xf numFmtId="0" fontId="5" fillId="4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5" fontId="5" fillId="4" borderId="0" xfId="0" applyNumberFormat="1" applyFont="1" applyFill="1" applyAlignment="1">
      <alignment horizontal="left" vertical="top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165" fontId="11" fillId="6" borderId="13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right" vertical="center" wrapText="1"/>
    </xf>
    <xf numFmtId="0" fontId="11" fillId="4" borderId="8" xfId="0" applyFont="1" applyFill="1" applyBorder="1" applyAlignment="1" applyProtection="1">
      <alignment horizontal="center" wrapText="1"/>
    </xf>
    <xf numFmtId="0" fontId="11" fillId="4" borderId="0" xfId="0" applyFont="1" applyFill="1" applyAlignment="1">
      <alignment horizont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165" fontId="11" fillId="6" borderId="9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7" fillId="4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top" wrapText="1"/>
    </xf>
    <xf numFmtId="0" fontId="12" fillId="4" borderId="0" xfId="0" applyFont="1" applyFill="1" applyBorder="1" applyAlignment="1" applyProtection="1">
      <alignment vertical="top"/>
    </xf>
    <xf numFmtId="0" fontId="5" fillId="4" borderId="0" xfId="0" applyFont="1" applyFill="1" applyBorder="1" applyAlignment="1" applyProtection="1">
      <alignment vertical="top"/>
    </xf>
    <xf numFmtId="0" fontId="11" fillId="4" borderId="8" xfId="0" applyFont="1" applyFill="1" applyBorder="1" applyAlignment="1" applyProtection="1">
      <alignment horizontal="center" wrapText="1"/>
    </xf>
    <xf numFmtId="0" fontId="11" fillId="4" borderId="0" xfId="0" applyFont="1" applyFill="1" applyAlignment="1">
      <alignment horizont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 applyProtection="1">
      <alignment horizontal="right" vertical="top"/>
    </xf>
    <xf numFmtId="0" fontId="11" fillId="4" borderId="8" xfId="0" applyFont="1" applyFill="1" applyBorder="1" applyAlignment="1" applyProtection="1">
      <alignment horizont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9" fillId="0" borderId="0" xfId="1" applyFont="1" applyAlignment="1" applyProtection="1">
      <alignment horizontal="left"/>
    </xf>
    <xf numFmtId="16" fontId="14" fillId="7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0" fontId="9" fillId="0" borderId="0" xfId="1" applyFont="1" applyFill="1" applyBorder="1" applyAlignment="1" applyProtection="1">
      <alignment horizontal="left" vertical="top"/>
    </xf>
    <xf numFmtId="0" fontId="6" fillId="0" borderId="0" xfId="0" applyFont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1" fillId="4" borderId="8" xfId="0" applyFont="1" applyFill="1" applyBorder="1" applyAlignment="1" applyProtection="1">
      <alignment horizontal="center" wrapText="1"/>
    </xf>
    <xf numFmtId="0" fontId="11" fillId="4" borderId="2" xfId="0" applyFont="1" applyFill="1" applyBorder="1" applyAlignment="1" applyProtection="1">
      <alignment horizontal="center" wrapText="1"/>
    </xf>
    <xf numFmtId="164" fontId="11" fillId="4" borderId="0" xfId="0" applyNumberFormat="1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49" fontId="11" fillId="4" borderId="0" xfId="0" applyNumberFormat="1" applyFont="1" applyFill="1" applyAlignment="1">
      <alignment horizont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5" fillId="5" borderId="12" xfId="0" applyFont="1" applyFill="1" applyBorder="1" applyAlignment="1" applyProtection="1">
      <alignment horizontal="left" vertical="center"/>
      <protection locked="0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top" wrapText="1" indent="5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62" lockText="1" noThreeD="1"/>
</file>

<file path=xl/ctrlProps/ctrlProp10.xml><?xml version="1.0" encoding="utf-8"?>
<formControlPr xmlns="http://schemas.microsoft.com/office/spreadsheetml/2009/9/main" objectType="CheckBox" fmlaLink="return_first" lockText="1" noThreeD="1"/>
</file>

<file path=xl/ctrlProps/ctrlProp11.xml><?xml version="1.0" encoding="utf-8"?>
<formControlPr xmlns="http://schemas.microsoft.com/office/spreadsheetml/2009/9/main" objectType="CheckBox" fmlaLink="return_first" lockText="1" noThreeD="1"/>
</file>

<file path=xl/ctrlProps/ctrlProp12.xml><?xml version="1.0" encoding="utf-8"?>
<formControlPr xmlns="http://schemas.microsoft.com/office/spreadsheetml/2009/9/main" objectType="CheckBox" fmlaLink="return_first" lockText="1" noThreeD="1"/>
</file>

<file path=xl/ctrlProps/ctrlProp13.xml><?xml version="1.0" encoding="utf-8"?>
<formControlPr xmlns="http://schemas.microsoft.com/office/spreadsheetml/2009/9/main" objectType="CheckBox" fmlaLink="return_first" lockText="1" noThreeD="1"/>
</file>

<file path=xl/ctrlProps/ctrlProp14.xml><?xml version="1.0" encoding="utf-8"?>
<formControlPr xmlns="http://schemas.microsoft.com/office/spreadsheetml/2009/9/main" objectType="CheckBox" fmlaLink="return_first" lockText="1" noThreeD="1"/>
</file>

<file path=xl/ctrlProps/ctrlProp15.xml><?xml version="1.0" encoding="utf-8"?>
<formControlPr xmlns="http://schemas.microsoft.com/office/spreadsheetml/2009/9/main" objectType="CheckBox" fmlaLink="return_first" lockText="1" noThreeD="1"/>
</file>

<file path=xl/ctrlProps/ctrlProp16.xml><?xml version="1.0" encoding="utf-8"?>
<formControlPr xmlns="http://schemas.microsoft.com/office/spreadsheetml/2009/9/main" objectType="CheckBox" fmlaLink="return_first" lockText="1" noThreeD="1"/>
</file>

<file path=xl/ctrlProps/ctrlProp17.xml><?xml version="1.0" encoding="utf-8"?>
<formControlPr xmlns="http://schemas.microsoft.com/office/spreadsheetml/2009/9/main" objectType="CheckBox" fmlaLink="return_first" lockText="1" noThreeD="1"/>
</file>

<file path=xl/ctrlProps/ctrlProp18.xml><?xml version="1.0" encoding="utf-8"?>
<formControlPr xmlns="http://schemas.microsoft.com/office/spreadsheetml/2009/9/main" objectType="CheckBox" fmlaLink="return_first" lockText="1" noThreeD="1"/>
</file>

<file path=xl/ctrlProps/ctrlProp19.xml><?xml version="1.0" encoding="utf-8"?>
<formControlPr xmlns="http://schemas.microsoft.com/office/spreadsheetml/2009/9/main" objectType="CheckBox" fmlaLink="return_first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fmlaLink="return_first" lockText="1" noThreeD="1"/>
</file>

<file path=xl/ctrlProps/ctrlProp21.xml><?xml version="1.0" encoding="utf-8"?>
<formControlPr xmlns="http://schemas.microsoft.com/office/spreadsheetml/2009/9/main" objectType="CheckBox" fmlaLink="return_first" lockText="1" noThreeD="1"/>
</file>

<file path=xl/ctrlProps/ctrlProp22.xml><?xml version="1.0" encoding="utf-8"?>
<formControlPr xmlns="http://schemas.microsoft.com/office/spreadsheetml/2009/9/main" objectType="CheckBox" fmlaLink="return_first" lockText="1" noThreeD="1"/>
</file>

<file path=xl/ctrlProps/ctrlProp23.xml><?xml version="1.0" encoding="utf-8"?>
<formControlPr xmlns="http://schemas.microsoft.com/office/spreadsheetml/2009/9/main" objectType="CheckBox" fmlaLink="return_first" lockText="1" noThreeD="1"/>
</file>

<file path=xl/ctrlProps/ctrlProp24.xml><?xml version="1.0" encoding="utf-8"?>
<formControlPr xmlns="http://schemas.microsoft.com/office/spreadsheetml/2009/9/main" objectType="CheckBox" fmlaLink="return_first" lockText="1" noThreeD="1"/>
</file>

<file path=xl/ctrlProps/ctrlProp25.xml><?xml version="1.0" encoding="utf-8"?>
<formControlPr xmlns="http://schemas.microsoft.com/office/spreadsheetml/2009/9/main" objectType="CheckBox" fmlaLink="return_first" lockText="1" noThreeD="1"/>
</file>

<file path=xl/ctrlProps/ctrlProp26.xml><?xml version="1.0" encoding="utf-8"?>
<formControlPr xmlns="http://schemas.microsoft.com/office/spreadsheetml/2009/9/main" objectType="CheckBox" fmlaLink="return_first" lockText="1" noThreeD="1"/>
</file>

<file path=xl/ctrlProps/ctrlProp27.xml><?xml version="1.0" encoding="utf-8"?>
<formControlPr xmlns="http://schemas.microsoft.com/office/spreadsheetml/2009/9/main" objectType="CheckBox" fmlaLink="return_first" lockText="1" noThreeD="1"/>
</file>

<file path=xl/ctrlProps/ctrlProp28.xml><?xml version="1.0" encoding="utf-8"?>
<formControlPr xmlns="http://schemas.microsoft.com/office/spreadsheetml/2009/9/main" objectType="CheckBox" fmlaLink="return_first" lockText="1" noThreeD="1"/>
</file>

<file path=xl/ctrlProps/ctrlProp29.xml><?xml version="1.0" encoding="utf-8"?>
<formControlPr xmlns="http://schemas.microsoft.com/office/spreadsheetml/2009/9/main" objectType="CheckBox" fmlaLink="return_first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return_first" lockText="1" noThreeD="1"/>
</file>

<file path=xl/ctrlProps/ctrlProp31.xml><?xml version="1.0" encoding="utf-8"?>
<formControlPr xmlns="http://schemas.microsoft.com/office/spreadsheetml/2009/9/main" objectType="CheckBox" fmlaLink="return_first" lockText="1" noThreeD="1"/>
</file>

<file path=xl/ctrlProps/ctrlProp32.xml><?xml version="1.0" encoding="utf-8"?>
<formControlPr xmlns="http://schemas.microsoft.com/office/spreadsheetml/2009/9/main" objectType="CheckBox" fmlaLink="return_first" lockText="1" noThreeD="1"/>
</file>

<file path=xl/ctrlProps/ctrlProp33.xml><?xml version="1.0" encoding="utf-8"?>
<formControlPr xmlns="http://schemas.microsoft.com/office/spreadsheetml/2009/9/main" objectType="CheckBox" fmlaLink="return_first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fmlaLink="return_first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return_firs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1377451</xdr:colOff>
      <xdr:row>0</xdr:row>
      <xdr:rowOff>0</xdr:rowOff>
    </xdr:from>
    <xdr:to>
      <xdr:col>10</xdr:col>
      <xdr:colOff>101280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49676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26</xdr:row>
          <xdr:rowOff>152400</xdr:rowOff>
        </xdr:from>
        <xdr:to>
          <xdr:col>1</xdr:col>
          <xdr:colOff>171450</xdr:colOff>
          <xdr:row>28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27</xdr:row>
          <xdr:rowOff>152400</xdr:rowOff>
        </xdr:from>
        <xdr:to>
          <xdr:col>2</xdr:col>
          <xdr:colOff>38100</xdr:colOff>
          <xdr:row>29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28</xdr:row>
          <xdr:rowOff>161925</xdr:rowOff>
        </xdr:from>
        <xdr:to>
          <xdr:col>2</xdr:col>
          <xdr:colOff>28575</xdr:colOff>
          <xdr:row>30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30</xdr:row>
          <xdr:rowOff>0</xdr:rowOff>
        </xdr:from>
        <xdr:to>
          <xdr:col>2</xdr:col>
          <xdr:colOff>38100</xdr:colOff>
          <xdr:row>31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31</xdr:row>
          <xdr:rowOff>0</xdr:rowOff>
        </xdr:from>
        <xdr:to>
          <xdr:col>2</xdr:col>
          <xdr:colOff>57150</xdr:colOff>
          <xdr:row>32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0</xdr:rowOff>
        </xdr:from>
        <xdr:to>
          <xdr:col>2</xdr:col>
          <xdr:colOff>19050</xdr:colOff>
          <xdr:row>33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142875</xdr:rowOff>
        </xdr:from>
        <xdr:to>
          <xdr:col>2</xdr:col>
          <xdr:colOff>104775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E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F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1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1905000</xdr:colOff>
          <xdr:row>10</xdr:row>
          <xdr:rowOff>38100</xdr:rowOff>
        </xdr:from>
        <xdr:to>
          <xdr:col>1</xdr:col>
          <xdr:colOff>85725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4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15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16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7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18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9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1A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hyperlink" Target="https://ntec.nt.gov.au/financial-disclosure/forms-and-resources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mailto:disclosure.ntec@nt.gov.au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2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2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2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2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8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3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1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trlProp" Target="../ctrlProps/ctrlProp32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trlProp" Target="../ctrlProps/ctrlProp3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1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topLeftCell="A7" workbookViewId="0">
      <selection activeCell="H18" sqref="H18"/>
    </sheetView>
  </sheetViews>
  <sheetFormatPr defaultRowHeight="14.25" x14ac:dyDescent="0.25"/>
  <cols>
    <col min="1" max="1" width="1.7109375" style="49" customWidth="1"/>
    <col min="2" max="2" width="3.28515625" style="49" customWidth="1"/>
    <col min="3" max="3" width="25.7109375" style="49" customWidth="1"/>
    <col min="4" max="4" width="30.7109375" style="49" customWidth="1"/>
    <col min="5" max="5" width="1.7109375" style="49" customWidth="1"/>
    <col min="6" max="6" width="30.7109375" style="49" customWidth="1"/>
    <col min="7" max="7" width="1.7109375" style="49" customWidth="1"/>
    <col min="8" max="8" width="30.7109375" style="49" customWidth="1"/>
    <col min="9" max="9" width="1.7109375" style="49" customWidth="1"/>
    <col min="10" max="10" width="30.7109375" style="49" customWidth="1"/>
    <col min="11" max="11" width="1.7109375" style="49" customWidth="1"/>
    <col min="12" max="16384" width="9.140625" style="49"/>
  </cols>
  <sheetData>
    <row r="1" spans="1:11" s="51" customFormat="1" ht="12.75" customHeight="1" x14ac:dyDescent="0.25">
      <c r="A1" s="50" t="s">
        <v>5</v>
      </c>
    </row>
    <row r="2" spans="1:11" s="51" customFormat="1" ht="12.75" customHeight="1" x14ac:dyDescent="0.25">
      <c r="A2" s="52" t="s">
        <v>11</v>
      </c>
    </row>
    <row r="3" spans="1:11" s="51" customFormat="1" ht="12.75" customHeight="1" x14ac:dyDescent="0.25">
      <c r="A3" s="52" t="s">
        <v>12</v>
      </c>
    </row>
    <row r="4" spans="1:11" s="51" customFormat="1" ht="12.75" customHeight="1" x14ac:dyDescent="0.25">
      <c r="A4" s="52" t="s">
        <v>16</v>
      </c>
    </row>
    <row r="5" spans="1:11" s="51" customFormat="1" ht="12.75" customHeight="1" x14ac:dyDescent="0.2">
      <c r="A5" s="53"/>
    </row>
    <row r="6" spans="1:11" s="51" customFormat="1" ht="12.75" customHeight="1" x14ac:dyDescent="0.2">
      <c r="A6" s="98" t="s">
        <v>102</v>
      </c>
      <c r="B6" s="98"/>
      <c r="C6" s="98"/>
      <c r="K6" s="95" t="s">
        <v>66</v>
      </c>
    </row>
    <row r="7" spans="1:11" s="51" customFormat="1" ht="12.75" customHeight="1" x14ac:dyDescent="0.25">
      <c r="A7" s="103" t="s">
        <v>103</v>
      </c>
      <c r="B7" s="103"/>
      <c r="C7" s="103"/>
      <c r="G7" s="102" t="s">
        <v>100</v>
      </c>
      <c r="H7" s="102"/>
      <c r="I7" s="102"/>
      <c r="J7" s="102"/>
      <c r="K7" s="102"/>
    </row>
    <row r="8" spans="1:11" s="46" customFormat="1" ht="12.75" customHeight="1" x14ac:dyDescent="0.25">
      <c r="A8" s="47"/>
    </row>
    <row r="9" spans="1:11" s="44" customFormat="1" ht="51" customHeight="1" x14ac:dyDescent="0.35">
      <c r="A9" s="100" t="str">
        <f>"Election return of gifts received - parties and endorsed candidates
 - " &amp; YEAR(date_election) &amp; " Territory Election"</f>
        <v>Election return of gifts received - parties and endorsed candidates
 - 2024 Territory Election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25.5" x14ac:dyDescent="0.25">
      <c r="A10" s="101" t="str">
        <f ca="1">IF(return_num=0,"",INDIRECT("C" &amp; return_row+return_num))</f>
        <v>Six month return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s="46" customFormat="1" ht="12.75" x14ac:dyDescent="0.25">
      <c r="A11" s="47"/>
    </row>
    <row r="12" spans="1:11" ht="22.5" x14ac:dyDescent="0.25">
      <c r="A12" s="99" t="str">
        <f ca="1">IF(return_num=0,"Please select the return period below","The deadline for lodging this return is "&amp;TEXT(INDIRECT("H" &amp; return_row+return_num),"dddd d mmmm yyyy"))</f>
        <v>The deadline for lodging this return is Tuesday 30 January 2024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s="46" customFormat="1" ht="12.75" customHeight="1" x14ac:dyDescent="0.25">
      <c r="A13" s="47"/>
    </row>
    <row r="14" spans="1:11" s="94" customFormat="1" ht="12.75" customHeight="1" x14ac:dyDescent="0.25">
      <c r="A14" s="90" t="s">
        <v>95</v>
      </c>
    </row>
    <row r="15" spans="1:11" s="94" customFormat="1" ht="12.75" customHeight="1" x14ac:dyDescent="0.25">
      <c r="A15" s="60" t="s">
        <v>97</v>
      </c>
    </row>
    <row r="16" spans="1:11" s="94" customFormat="1" ht="12.75" customHeight="1" x14ac:dyDescent="0.25">
      <c r="A16" s="93" t="s">
        <v>96</v>
      </c>
    </row>
    <row r="17" spans="1:11" s="94" customFormat="1" ht="12.75" customHeight="1" x14ac:dyDescent="0.25">
      <c r="A17" s="93" t="s">
        <v>98</v>
      </c>
    </row>
    <row r="18" spans="1:11" s="94" customFormat="1" ht="12.75" customHeight="1" x14ac:dyDescent="0.25">
      <c r="A18" s="60"/>
    </row>
    <row r="19" spans="1:11" s="45" customFormat="1" ht="12.75" customHeight="1" x14ac:dyDescent="0.25">
      <c r="A19" s="48" t="s">
        <v>17</v>
      </c>
    </row>
    <row r="20" spans="1:11" s="45" customFormat="1" ht="12.75" customHeight="1" x14ac:dyDescent="0.25">
      <c r="A20" s="45" t="s">
        <v>42</v>
      </c>
    </row>
    <row r="21" spans="1:11" s="45" customFormat="1" ht="12.75" customHeight="1" x14ac:dyDescent="0.25">
      <c r="A21" s="45" t="s">
        <v>101</v>
      </c>
    </row>
    <row r="22" spans="1:11" s="45" customFormat="1" ht="12.75" customHeight="1" x14ac:dyDescent="0.25">
      <c r="A22" s="45" t="s">
        <v>104</v>
      </c>
    </row>
    <row r="23" spans="1:11" s="46" customFormat="1" ht="12.75" customHeight="1" x14ac:dyDescent="0.25"/>
    <row r="24" spans="1:11" s="1" customFormat="1" ht="5.0999999999999996" customHeight="1" x14ac:dyDescent="0.25">
      <c r="A24" s="39"/>
      <c r="B24" s="40"/>
      <c r="C24" s="40"/>
      <c r="D24" s="40"/>
      <c r="E24" s="40"/>
      <c r="F24" s="40"/>
      <c r="G24" s="40"/>
      <c r="H24" s="41"/>
      <c r="I24" s="40"/>
      <c r="J24" s="40"/>
      <c r="K24" s="42"/>
    </row>
    <row r="25" spans="1:11" s="4" customFormat="1" x14ac:dyDescent="0.25">
      <c r="A25" s="29"/>
      <c r="B25" s="31" t="s">
        <v>29</v>
      </c>
      <c r="C25" s="31"/>
      <c r="D25" s="8"/>
      <c r="E25" s="8"/>
      <c r="F25" s="8"/>
      <c r="G25" s="8"/>
      <c r="H25" s="26"/>
      <c r="I25" s="8"/>
      <c r="J25" s="8"/>
      <c r="K25" s="3"/>
    </row>
    <row r="26" spans="1:11" s="4" customFormat="1" ht="5.0999999999999996" customHeight="1" x14ac:dyDescent="0.25">
      <c r="A26" s="29"/>
      <c r="B26" s="8"/>
      <c r="C26" s="8"/>
      <c r="D26" s="97"/>
      <c r="E26" s="97"/>
      <c r="F26" s="97"/>
      <c r="G26" s="97"/>
      <c r="H26" s="97"/>
      <c r="I26" s="97"/>
      <c r="J26" s="8"/>
      <c r="K26" s="3"/>
    </row>
    <row r="27" spans="1:11" s="4" customFormat="1" ht="12.75" x14ac:dyDescent="0.25">
      <c r="A27" s="29"/>
      <c r="B27" s="30"/>
      <c r="C27" s="35" t="s">
        <v>25</v>
      </c>
      <c r="D27" s="36" t="s">
        <v>36</v>
      </c>
      <c r="E27" s="36"/>
      <c r="F27" s="36" t="s">
        <v>37</v>
      </c>
      <c r="G27" s="36"/>
      <c r="H27" s="36" t="s">
        <v>26</v>
      </c>
      <c r="I27" s="36"/>
      <c r="J27" s="37" t="s">
        <v>27</v>
      </c>
      <c r="K27" s="3"/>
    </row>
    <row r="28" spans="1:11" s="4" customFormat="1" ht="12.75" x14ac:dyDescent="0.25">
      <c r="A28" s="29"/>
      <c r="B28" s="30"/>
      <c r="C28" s="29" t="s">
        <v>49</v>
      </c>
      <c r="D28" s="27">
        <f>DATE(YEAR(date_election)-1,7,1)</f>
        <v>45108</v>
      </c>
      <c r="E28" s="27"/>
      <c r="F28" s="27">
        <f>DATE(YEAR(date_election)-1,12,31)</f>
        <v>45291</v>
      </c>
      <c r="G28" s="27"/>
      <c r="H28" s="27">
        <f>DATE(YEAR(date_election),1,30)</f>
        <v>45321</v>
      </c>
      <c r="I28" s="27"/>
      <c r="J28" s="32" t="s">
        <v>24</v>
      </c>
      <c r="K28" s="3"/>
    </row>
    <row r="29" spans="1:11" s="4" customFormat="1" ht="12.75" x14ac:dyDescent="0.25">
      <c r="A29" s="29"/>
      <c r="B29" s="8"/>
      <c r="C29" s="29" t="s">
        <v>19</v>
      </c>
      <c r="D29" s="27">
        <f>DATE(YEAR(date_election),1,1)</f>
        <v>45292</v>
      </c>
      <c r="E29" s="27"/>
      <c r="F29" s="27">
        <f>DATE(YEAR(date_election),3,31)</f>
        <v>45382</v>
      </c>
      <c r="G29" s="27"/>
      <c r="H29" s="27">
        <f>DATE(YEAR(date_election),4,10)</f>
        <v>45392</v>
      </c>
      <c r="I29" s="27"/>
      <c r="J29" s="32" t="s">
        <v>24</v>
      </c>
      <c r="K29" s="3"/>
    </row>
    <row r="30" spans="1:11" s="4" customFormat="1" ht="12.75" x14ac:dyDescent="0.25">
      <c r="A30" s="29"/>
      <c r="B30" s="8"/>
      <c r="C30" s="29" t="s">
        <v>20</v>
      </c>
      <c r="D30" s="27">
        <f>DATE(YEAR(date_election),4,1)</f>
        <v>45383</v>
      </c>
      <c r="E30" s="27"/>
      <c r="F30" s="27">
        <f>DATE(YEAR(date_election),6,30)</f>
        <v>45473</v>
      </c>
      <c r="G30" s="27"/>
      <c r="H30" s="27">
        <f>DATE(YEAR(date_election),7,10)</f>
        <v>45483</v>
      </c>
      <c r="I30" s="27"/>
      <c r="J30" s="32" t="s">
        <v>24</v>
      </c>
      <c r="K30" s="3"/>
    </row>
    <row r="31" spans="1:11" s="4" customFormat="1" ht="12.75" x14ac:dyDescent="0.25">
      <c r="A31" s="29"/>
      <c r="B31" s="8"/>
      <c r="C31" s="29" t="s">
        <v>21</v>
      </c>
      <c r="D31" s="27">
        <f>DATE(YEAR(date_election),7,1)</f>
        <v>45474</v>
      </c>
      <c r="E31" s="27"/>
      <c r="F31" s="27">
        <f>date_writ_issued</f>
        <v>45505</v>
      </c>
      <c r="G31" s="27"/>
      <c r="H31" s="27">
        <f>F31+5</f>
        <v>45510</v>
      </c>
      <c r="I31" s="27"/>
      <c r="J31" s="32">
        <f>H31+3</f>
        <v>45513</v>
      </c>
      <c r="K31" s="3"/>
    </row>
    <row r="32" spans="1:11" s="4" customFormat="1" ht="12.75" x14ac:dyDescent="0.25">
      <c r="A32" s="29"/>
      <c r="B32" s="8"/>
      <c r="C32" s="29" t="s">
        <v>22</v>
      </c>
      <c r="D32" s="27">
        <f>F31+1</f>
        <v>45506</v>
      </c>
      <c r="E32" s="27"/>
      <c r="F32" s="27">
        <f>date_writ_issued+17</f>
        <v>45522</v>
      </c>
      <c r="G32" s="27"/>
      <c r="H32" s="27">
        <f>F32+3</f>
        <v>45525</v>
      </c>
      <c r="I32" s="27"/>
      <c r="J32" s="32">
        <f>H32+2</f>
        <v>45527</v>
      </c>
      <c r="K32" s="3"/>
    </row>
    <row r="33" spans="1:11" s="4" customFormat="1" ht="12.75" x14ac:dyDescent="0.25">
      <c r="A33" s="29"/>
      <c r="B33" s="8"/>
      <c r="C33" s="9" t="s">
        <v>23</v>
      </c>
      <c r="D33" s="33">
        <f>F32+1</f>
        <v>45523</v>
      </c>
      <c r="E33" s="33"/>
      <c r="F33" s="33">
        <f>date_election+30</f>
        <v>45558</v>
      </c>
      <c r="G33" s="33"/>
      <c r="H33" s="33">
        <f>F33+10</f>
        <v>45568</v>
      </c>
      <c r="I33" s="33"/>
      <c r="J33" s="34" t="s">
        <v>24</v>
      </c>
      <c r="K33" s="3"/>
    </row>
    <row r="34" spans="1:11" s="4" customFormat="1" ht="5.0999999999999996" customHeight="1" x14ac:dyDescent="0.25">
      <c r="A34" s="29"/>
      <c r="B34" s="8"/>
      <c r="C34" s="8"/>
      <c r="D34" s="8"/>
      <c r="E34" s="8"/>
      <c r="F34" s="8"/>
      <c r="G34" s="8"/>
      <c r="H34" s="26"/>
      <c r="I34" s="8"/>
      <c r="J34" s="8"/>
      <c r="K34" s="3"/>
    </row>
    <row r="35" spans="1:11" s="4" customFormat="1" ht="12.75" x14ac:dyDescent="0.25">
      <c r="A35" s="29"/>
      <c r="B35" s="8"/>
      <c r="C35" s="8" t="s">
        <v>57</v>
      </c>
      <c r="D35" s="8"/>
      <c r="E35" s="8"/>
      <c r="F35" s="30"/>
      <c r="G35" s="8"/>
      <c r="H35" s="27"/>
      <c r="I35" s="8"/>
      <c r="J35" s="27"/>
      <c r="K35" s="3"/>
    </row>
    <row r="36" spans="1:11" s="60" customFormat="1" ht="5.0999999999999996" customHeight="1" x14ac:dyDescent="0.25">
      <c r="A36" s="56"/>
      <c r="B36" s="57"/>
      <c r="C36" s="57"/>
      <c r="D36" s="57"/>
      <c r="E36" s="57"/>
      <c r="F36" s="57"/>
      <c r="G36" s="57"/>
      <c r="H36" s="58"/>
      <c r="I36" s="57"/>
      <c r="J36" s="57"/>
      <c r="K36" s="59"/>
    </row>
    <row r="37" spans="1:11" s="60" customFormat="1" ht="12.75" x14ac:dyDescent="0.25">
      <c r="A37" s="56"/>
      <c r="B37" s="57" t="s">
        <v>41</v>
      </c>
      <c r="C37" s="57"/>
      <c r="D37" s="57"/>
      <c r="E37" s="57"/>
      <c r="F37" s="57"/>
      <c r="G37" s="57"/>
      <c r="H37" s="61"/>
      <c r="I37" s="57"/>
      <c r="J37" s="57"/>
      <c r="K37" s="59"/>
    </row>
    <row r="38" spans="1:11" s="60" customFormat="1" ht="5.0999999999999996" customHeight="1" x14ac:dyDescent="0.25">
      <c r="A38" s="56"/>
      <c r="B38" s="57"/>
      <c r="C38" s="57"/>
      <c r="D38" s="62"/>
      <c r="E38" s="62"/>
      <c r="F38" s="62"/>
      <c r="G38" s="62"/>
      <c r="H38" s="62"/>
      <c r="I38" s="62"/>
      <c r="J38" s="57"/>
      <c r="K38" s="59"/>
    </row>
    <row r="39" spans="1:11" s="67" customFormat="1" ht="12.75" x14ac:dyDescent="0.25">
      <c r="A39" s="63"/>
      <c r="B39" s="64"/>
      <c r="C39" s="64"/>
      <c r="D39" s="65" t="s">
        <v>38</v>
      </c>
      <c r="E39" s="65"/>
      <c r="F39" s="65" t="s">
        <v>39</v>
      </c>
      <c r="G39" s="65"/>
      <c r="H39" s="65" t="s">
        <v>26</v>
      </c>
      <c r="I39" s="65"/>
      <c r="J39" s="64" t="s">
        <v>27</v>
      </c>
      <c r="K39" s="66"/>
    </row>
    <row r="40" spans="1:11" s="60" customFormat="1" ht="12.75" customHeight="1" x14ac:dyDescent="0.25">
      <c r="A40" s="56"/>
      <c r="B40" s="68"/>
      <c r="C40" s="69" t="s">
        <v>34</v>
      </c>
      <c r="D40" s="70">
        <f ca="1">IF(return_num=0,"",IF(return_first,date_previous_election+31,INDIRECT("D" &amp; return_row+return_num)))</f>
        <v>45108</v>
      </c>
      <c r="E40" s="71"/>
      <c r="F40" s="70">
        <f ca="1">IF(return_num=0,"",INDIRECT("F" &amp; return_row+return_num))</f>
        <v>45291</v>
      </c>
      <c r="G40" s="71"/>
      <c r="H40" s="70">
        <f ca="1">IF(return_num=0,"",INDIRECT("H" &amp; return_row+return_num))</f>
        <v>45321</v>
      </c>
      <c r="I40" s="71"/>
      <c r="J40" s="70" t="str">
        <f ca="1">IF(return_num=0,"",INDIRECT("J" &amp; return_row+return_num))</f>
        <v>As soon as practicable</v>
      </c>
      <c r="K40" s="59"/>
    </row>
    <row r="41" spans="1:11" s="60" customFormat="1" ht="5.0999999999999996" customHeight="1" x14ac:dyDescent="0.25">
      <c r="A41" s="56"/>
      <c r="B41" s="57"/>
      <c r="C41" s="57"/>
      <c r="D41" s="62"/>
      <c r="E41" s="62"/>
      <c r="F41" s="62"/>
      <c r="G41" s="62"/>
      <c r="H41" s="62"/>
      <c r="I41" s="62"/>
      <c r="J41" s="57"/>
      <c r="K41" s="59"/>
    </row>
    <row r="42" spans="1:11" s="60" customFormat="1" ht="12.75" customHeight="1" x14ac:dyDescent="0.25">
      <c r="A42" s="56"/>
      <c r="B42" s="68"/>
      <c r="C42" s="69" t="s">
        <v>28</v>
      </c>
      <c r="D42" s="70">
        <f>IF(return_num=0,"",IF(return_first,date_previous_election+31,DATE(YEAR(date_election)-1,7,1)))</f>
        <v>45108</v>
      </c>
      <c r="E42" s="71"/>
      <c r="F42" s="70">
        <f ca="1">IF(return_num=0,"",INDIRECT("F" &amp; return_row+return_num))</f>
        <v>45291</v>
      </c>
      <c r="G42" s="71"/>
      <c r="H42" s="62"/>
      <c r="I42" s="71"/>
      <c r="J42" s="57"/>
      <c r="K42" s="59"/>
    </row>
    <row r="43" spans="1:11" s="4" customFormat="1" ht="5.0999999999999996" customHeight="1" x14ac:dyDescent="0.25">
      <c r="A43" s="9"/>
      <c r="B43" s="10"/>
      <c r="C43" s="10"/>
      <c r="D43" s="10"/>
      <c r="E43" s="10"/>
      <c r="F43" s="10"/>
      <c r="G43" s="10"/>
      <c r="H43" s="33"/>
      <c r="I43" s="10"/>
      <c r="J43" s="10"/>
      <c r="K43" s="11"/>
    </row>
    <row r="44" spans="1:11" ht="12.75" customHeight="1" x14ac:dyDescent="0.25"/>
    <row r="45" spans="1:11" s="91" customFormat="1" ht="12.75" customHeight="1" x14ac:dyDescent="0.25">
      <c r="A45" s="90" t="s">
        <v>60</v>
      </c>
    </row>
    <row r="46" spans="1:11" s="92" customFormat="1" ht="12.75" customHeight="1" x14ac:dyDescent="0.25">
      <c r="A46" s="60" t="s">
        <v>18</v>
      </c>
    </row>
    <row r="47" spans="1:11" s="92" customFormat="1" ht="12.75" customHeight="1" x14ac:dyDescent="0.25">
      <c r="A47" s="60"/>
      <c r="B47" s="92" t="s">
        <v>99</v>
      </c>
    </row>
    <row r="48" spans="1:11" s="91" customFormat="1" ht="12.75" customHeight="1" x14ac:dyDescent="0.25">
      <c r="B48" s="92" t="s">
        <v>65</v>
      </c>
    </row>
    <row r="49" spans="1:4" s="92" customFormat="1" ht="12.75" customHeight="1" x14ac:dyDescent="0.25">
      <c r="B49" s="92" t="s">
        <v>91</v>
      </c>
    </row>
    <row r="50" spans="1:4" s="92" customFormat="1" ht="12.75" customHeight="1" x14ac:dyDescent="0.25">
      <c r="B50" s="92" t="s">
        <v>61</v>
      </c>
    </row>
    <row r="51" spans="1:4" s="92" customFormat="1" ht="12.75" customHeight="1" x14ac:dyDescent="0.25">
      <c r="B51" s="92" t="s">
        <v>62</v>
      </c>
    </row>
    <row r="52" spans="1:4" s="92" customFormat="1" ht="12.75" customHeight="1" x14ac:dyDescent="0.25">
      <c r="B52" s="92" t="s">
        <v>92</v>
      </c>
    </row>
    <row r="53" spans="1:4" s="92" customFormat="1" ht="12.75" customHeight="1" x14ac:dyDescent="0.25">
      <c r="B53" s="92" t="s">
        <v>63</v>
      </c>
    </row>
    <row r="54" spans="1:4" s="92" customFormat="1" ht="12.75" customHeight="1" x14ac:dyDescent="0.25">
      <c r="B54" s="92" t="s">
        <v>64</v>
      </c>
    </row>
    <row r="55" spans="1:4" s="92" customFormat="1" ht="12.75" customHeight="1" x14ac:dyDescent="0.25">
      <c r="B55" s="92" t="s">
        <v>93</v>
      </c>
    </row>
    <row r="56" spans="1:4" s="92" customFormat="1" ht="12.75" customHeight="1" x14ac:dyDescent="0.25">
      <c r="B56" s="92" t="s">
        <v>94</v>
      </c>
    </row>
    <row r="57" spans="1:4" s="92" customFormat="1" ht="12.75" customHeight="1" x14ac:dyDescent="0.25">
      <c r="A57" s="60" t="str">
        <f ca="1">"Information in this form will be published on the NTEC website, as required by section 224 of the Electoral Act"&amp;IF(return_num=0,".",IF(LEFT(INDIRECT("J" &amp; return_row+return_num),2)="as",", as soon as practicable after it is received by NTEC."," on "&amp;TEXT(INDIRECT("J" &amp; return_row+return_num),"dddd d mmmm yyyy")))</f>
        <v>Information in this form will be published on the NTEC website, as required by section 224 of the Electoral Act, as soon as practicable after it is received by NTEC.</v>
      </c>
    </row>
    <row r="58" spans="1:4" s="92" customFormat="1" ht="12.75" customHeight="1" x14ac:dyDescent="0.25">
      <c r="A58" s="93"/>
    </row>
    <row r="59" spans="1:4" s="45" customFormat="1" ht="12.75" customHeight="1" x14ac:dyDescent="0.25">
      <c r="A59" s="50" t="s">
        <v>30</v>
      </c>
      <c r="D59" s="54">
        <v>45528</v>
      </c>
    </row>
    <row r="60" spans="1:4" s="45" customFormat="1" ht="12.75" customHeight="1" x14ac:dyDescent="0.25">
      <c r="A60" s="50" t="s">
        <v>31</v>
      </c>
      <c r="D60" s="54">
        <v>45505</v>
      </c>
    </row>
    <row r="61" spans="1:4" s="45" customFormat="1" ht="12.75" customHeight="1" x14ac:dyDescent="0.25">
      <c r="A61" s="50" t="s">
        <v>32</v>
      </c>
      <c r="D61" s="54">
        <v>44065</v>
      </c>
    </row>
    <row r="62" spans="1:4" s="45" customFormat="1" ht="12.75" hidden="1" x14ac:dyDescent="0.25">
      <c r="A62" s="43">
        <v>1</v>
      </c>
      <c r="B62" s="45">
        <v>27</v>
      </c>
      <c r="C62" s="55" t="b">
        <v>0</v>
      </c>
    </row>
  </sheetData>
  <sheetProtection sheet="1" selectLockedCells="1"/>
  <mergeCells count="6">
    <mergeCell ref="A6:C6"/>
    <mergeCell ref="A12:K12"/>
    <mergeCell ref="A9:K9"/>
    <mergeCell ref="A10:K10"/>
    <mergeCell ref="G7:K7"/>
    <mergeCell ref="A7:C7"/>
  </mergeCells>
  <hyperlinks>
    <hyperlink ref="A6" r:id="rId1" display="mailto:ntec@nt.gov.au"/>
    <hyperlink ref="A7" r:id="rId2" display="www.ntec.nt.gov.au"/>
    <hyperlink ref="G7" r:id="rId3"/>
    <hyperlink ref="A6:C6" r:id="rId4" display="Email:  disclosure.ntec@nt.gov.au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Option Button 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26</xdr:row>
                    <xdr:rowOff>152400</xdr:rowOff>
                  </from>
                  <to>
                    <xdr:col>1</xdr:col>
                    <xdr:colOff>171450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Option Button 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27</xdr:row>
                    <xdr:rowOff>152400</xdr:rowOff>
                  </from>
                  <to>
                    <xdr:col>2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Option Button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28</xdr:row>
                    <xdr:rowOff>161925</xdr:rowOff>
                  </from>
                  <to>
                    <xdr:col>2</xdr:col>
                    <xdr:colOff>28575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Option Button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30</xdr:row>
                    <xdr:rowOff>0</xdr:rowOff>
                  </from>
                  <to>
                    <xdr:col>2</xdr:col>
                    <xdr:colOff>38100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Option Button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31</xdr:row>
                    <xdr:rowOff>0</xdr:rowOff>
                  </from>
                  <to>
                    <xdr:col>2</xdr:col>
                    <xdr:colOff>57150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Option Button 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0</xdr:rowOff>
                  </from>
                  <to>
                    <xdr:col>2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142875</xdr:rowOff>
                  </from>
                  <to>
                    <xdr:col>2</xdr:col>
                    <xdr:colOff>104775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73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74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J6" sqref="J6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75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76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77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78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79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80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81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82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17"/>
  <sheetViews>
    <sheetView tabSelected="1" zoomScaleNormal="100" workbookViewId="0">
      <pane ySplit="17" topLeftCell="A18" activePane="bottomLeft" state="frozen"/>
      <selection activeCell="A26" sqref="A26"/>
      <selection pane="bottomLeft" activeCell="H22" sqref="H22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51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76" t="s">
        <v>43</v>
      </c>
      <c r="B4" s="112"/>
      <c r="C4" s="113"/>
      <c r="D4" s="114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80"/>
      <c r="C5" s="80"/>
      <c r="D5" s="80"/>
      <c r="E5" s="2"/>
      <c r="F5" s="2"/>
      <c r="G5" s="2"/>
      <c r="H5" s="8"/>
      <c r="I5" s="8"/>
      <c r="J5" s="8"/>
    </row>
    <row r="6" spans="1:10" s="4" customFormat="1" ht="15" customHeight="1" x14ac:dyDescent="0.25">
      <c r="A6" s="76" t="s">
        <v>44</v>
      </c>
      <c r="B6" s="85" t="s">
        <v>45</v>
      </c>
      <c r="C6" s="86"/>
      <c r="D6" s="86"/>
      <c r="E6" s="84"/>
      <c r="F6" s="84"/>
      <c r="G6" s="84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8"/>
      <c r="B7" s="8"/>
      <c r="C7" s="8"/>
      <c r="D7" s="8"/>
      <c r="E7" s="84"/>
      <c r="F7" s="84"/>
      <c r="G7" s="84"/>
      <c r="H7" s="8"/>
      <c r="I7" s="8"/>
      <c r="J7" s="8"/>
    </row>
    <row r="8" spans="1:10" s="4" customFormat="1" ht="15" customHeight="1" x14ac:dyDescent="0.25">
      <c r="A8" s="5" t="s">
        <v>14</v>
      </c>
      <c r="B8" s="112"/>
      <c r="C8" s="113"/>
      <c r="D8" s="114"/>
      <c r="E8" s="84"/>
      <c r="F8" s="84"/>
      <c r="G8" s="84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2"/>
      <c r="B9" s="80"/>
      <c r="C9" s="80"/>
      <c r="D9" s="80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74"/>
      <c r="I11" s="74"/>
      <c r="J11" s="8"/>
    </row>
    <row r="12" spans="1:10" s="1" customFormat="1" ht="15" customHeight="1" x14ac:dyDescent="0.25">
      <c r="A12" s="77"/>
      <c r="B12" s="8" t="s">
        <v>4</v>
      </c>
      <c r="C12" s="77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74"/>
      <c r="D13" s="74"/>
      <c r="E13" s="74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52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59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15" t="s">
        <v>9</v>
      </c>
      <c r="B16" s="106" t="s">
        <v>10</v>
      </c>
      <c r="C16" s="107"/>
      <c r="D16" s="16"/>
      <c r="E16" s="17"/>
      <c r="F16" s="17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17" t="s">
        <v>0</v>
      </c>
      <c r="F17" s="17" t="s">
        <v>1</v>
      </c>
      <c r="G17" s="109"/>
      <c r="H17" s="110"/>
      <c r="I17" s="108"/>
      <c r="J17" s="108"/>
    </row>
  </sheetData>
  <sheetProtection sheet="1" selectLockedCells="1"/>
  <mergeCells count="11">
    <mergeCell ref="A1:J1"/>
    <mergeCell ref="A14:J14"/>
    <mergeCell ref="B16:C16"/>
    <mergeCell ref="J15:J17"/>
    <mergeCell ref="G15:G17"/>
    <mergeCell ref="H15:H17"/>
    <mergeCell ref="I15:I17"/>
    <mergeCell ref="A15:F15"/>
    <mergeCell ref="B10:D10"/>
    <mergeCell ref="B4:D4"/>
    <mergeCell ref="B8:D8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0</xdr:col>
                    <xdr:colOff>1905000</xdr:colOff>
                    <xdr:row>10</xdr:row>
                    <xdr:rowOff>38100</xdr:rowOff>
                  </from>
                  <to>
                    <xdr:col>1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83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43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84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85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86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87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88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89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D22" sqref="D22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90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55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74"/>
      <c r="I11" s="74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74"/>
      <c r="D13" s="74"/>
      <c r="E13" s="74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72" t="s">
        <v>9</v>
      </c>
      <c r="B16" s="106" t="s">
        <v>10</v>
      </c>
      <c r="C16" s="107"/>
      <c r="D16" s="16"/>
      <c r="E16" s="73"/>
      <c r="F16" s="73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73" t="s">
        <v>0</v>
      </c>
      <c r="F17" s="73" t="s">
        <v>1</v>
      </c>
      <c r="G17" s="109"/>
      <c r="H17" s="110"/>
      <c r="I17" s="108"/>
      <c r="J17" s="108"/>
    </row>
  </sheetData>
  <sheetProtection sheet="1" selectLockedCells="1"/>
  <mergeCells count="12">
    <mergeCell ref="A14:J14"/>
    <mergeCell ref="A15:F15"/>
    <mergeCell ref="G15:G17"/>
    <mergeCell ref="H15:H17"/>
    <mergeCell ref="I15:I17"/>
    <mergeCell ref="J15:J17"/>
    <mergeCell ref="B16:C16"/>
    <mergeCell ref="B6:D6"/>
    <mergeCell ref="B8:D8"/>
    <mergeCell ref="B10:D10"/>
    <mergeCell ref="E6:G8"/>
    <mergeCell ref="A1:J1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67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18" sqref="B1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68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96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69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70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71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RowHeight="12.75" x14ac:dyDescent="0.25"/>
  <cols>
    <col min="1" max="1" width="31.85546875" style="21" customWidth="1"/>
    <col min="2" max="4" width="20.7109375" style="21" customWidth="1"/>
    <col min="5" max="6" width="25.7109375" style="21" customWidth="1"/>
    <col min="7" max="7" width="10.7109375" style="22" customWidth="1"/>
    <col min="8" max="8" width="10.7109375" style="23" customWidth="1"/>
    <col min="9" max="9" width="37.28515625" style="38" customWidth="1"/>
    <col min="10" max="10" width="37.28515625" style="25" customWidth="1"/>
    <col min="11" max="16384" width="9.140625" style="24"/>
  </cols>
  <sheetData>
    <row r="1" spans="1:10" s="12" customFormat="1" ht="30" customHeight="1" x14ac:dyDescent="0.25">
      <c r="A1" s="104" t="str">
        <f ca="1">CLEAN(return_name)&amp;IF(return_num=0,""," - "&amp;instructions!A10)&amp;IF(party!B4="",""," - "&amp;party!B4)</f>
        <v>Election return of gifts received - parties and endorsed candidates - 2024 Territory Election - Six month return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78"/>
      <c r="I2" s="78"/>
      <c r="J2" s="7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83" t="s">
        <v>17</v>
      </c>
      <c r="J4" s="83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54</v>
      </c>
      <c r="B6" s="115" t="s">
        <v>72</v>
      </c>
      <c r="C6" s="116"/>
      <c r="D6" s="117"/>
      <c r="E6" s="118" t="s">
        <v>56</v>
      </c>
      <c r="F6" s="118"/>
      <c r="G6" s="118"/>
      <c r="H6" s="7" t="s">
        <v>47</v>
      </c>
      <c r="I6" s="75">
        <f ca="1">disclosure_starts</f>
        <v>45108</v>
      </c>
      <c r="J6" s="75">
        <f>aggregation_starts</f>
        <v>45108</v>
      </c>
    </row>
    <row r="7" spans="1:10" s="4" customFormat="1" ht="5.0999999999999996" customHeight="1" x14ac:dyDescent="0.25">
      <c r="A7" s="2"/>
      <c r="B7" s="80"/>
      <c r="C7" s="80"/>
      <c r="D7" s="80"/>
      <c r="E7" s="118"/>
      <c r="F7" s="118"/>
      <c r="G7" s="118"/>
      <c r="H7" s="8"/>
      <c r="I7" s="8"/>
      <c r="J7" s="8"/>
    </row>
    <row r="8" spans="1:10" s="4" customFormat="1" ht="15" customHeight="1" x14ac:dyDescent="0.25">
      <c r="A8" s="5" t="s">
        <v>58</v>
      </c>
      <c r="B8" s="112"/>
      <c r="C8" s="113"/>
      <c r="D8" s="114"/>
      <c r="E8" s="118"/>
      <c r="F8" s="118"/>
      <c r="G8" s="118"/>
      <c r="H8" s="28" t="s">
        <v>46</v>
      </c>
      <c r="I8" s="75">
        <f ca="1">disclosure_ends</f>
        <v>45291</v>
      </c>
      <c r="J8" s="75">
        <f ca="1">aggregation_ends</f>
        <v>45291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77"/>
      <c r="J9" s="77"/>
    </row>
    <row r="10" spans="1:10" s="1" customFormat="1" ht="15" customHeight="1" x14ac:dyDescent="0.25">
      <c r="A10" s="5" t="s">
        <v>15</v>
      </c>
      <c r="B10" s="112"/>
      <c r="C10" s="113"/>
      <c r="D10" s="114"/>
      <c r="E10" s="79"/>
      <c r="F10" s="79"/>
      <c r="G10" s="79"/>
      <c r="H10" s="7" t="s">
        <v>35</v>
      </c>
      <c r="I10" s="81"/>
      <c r="J10" s="7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89"/>
      <c r="I11" s="89"/>
      <c r="J11" s="8"/>
    </row>
    <row r="12" spans="1:10" s="1" customFormat="1" ht="15" customHeight="1" x14ac:dyDescent="0.25">
      <c r="A12" s="8"/>
      <c r="B12" s="8"/>
      <c r="C12" s="8"/>
      <c r="D12" s="77"/>
      <c r="E12" s="77"/>
      <c r="F12" s="77"/>
      <c r="G12" s="77"/>
      <c r="H12" s="7" t="s">
        <v>33</v>
      </c>
      <c r="I12" s="82"/>
      <c r="J12" s="77"/>
    </row>
    <row r="13" spans="1:10" s="1" customFormat="1" ht="5.0999999999999996" customHeight="1" x14ac:dyDescent="0.25">
      <c r="A13" s="8"/>
      <c r="B13" s="7"/>
      <c r="C13" s="89"/>
      <c r="D13" s="89"/>
      <c r="E13" s="89"/>
      <c r="F13" s="8"/>
      <c r="G13" s="8"/>
      <c r="H13" s="8"/>
      <c r="I13" s="77"/>
      <c r="J13" s="77"/>
    </row>
    <row r="14" spans="1:10" s="13" customFormat="1" ht="17.100000000000001" customHeight="1" x14ac:dyDescent="0.25">
      <c r="A14" s="105" t="s">
        <v>53</v>
      </c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0" s="14" customFormat="1" ht="27" customHeight="1" x14ac:dyDescent="0.25">
      <c r="A15" s="111" t="s">
        <v>40</v>
      </c>
      <c r="B15" s="111"/>
      <c r="C15" s="111"/>
      <c r="D15" s="111"/>
      <c r="E15" s="111"/>
      <c r="F15" s="111"/>
      <c r="G15" s="109" t="s">
        <v>3</v>
      </c>
      <c r="H15" s="110" t="s">
        <v>2</v>
      </c>
      <c r="I15" s="108" t="str">
        <f ca="1">"Amount of gifts received in this disclosure period
"&amp;TEXT(disclosure_starts,"ddd d mmm yyyy")&amp;" to "&amp;TEXT(disclosure_ends,"ddd d mmm yyyy")&amp;"
$"</f>
        <v>Amount of gifts received in this disclosure period
Sat 1 Jul 2023 to Sun 31 Dec 2023
$</v>
      </c>
      <c r="J15" s="108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Sat 1 Jul 2023 to Sun 31 Dec 2023
$</v>
      </c>
    </row>
    <row r="16" spans="1:10" s="18" customFormat="1" x14ac:dyDescent="0.2">
      <c r="A16" s="87" t="s">
        <v>9</v>
      </c>
      <c r="B16" s="106" t="s">
        <v>10</v>
      </c>
      <c r="C16" s="107"/>
      <c r="D16" s="16"/>
      <c r="E16" s="88"/>
      <c r="F16" s="88"/>
      <c r="G16" s="109"/>
      <c r="H16" s="110"/>
      <c r="I16" s="108"/>
      <c r="J16" s="108"/>
    </row>
    <row r="17" spans="1:10" s="18" customFormat="1" x14ac:dyDescent="0.2">
      <c r="A17" s="19" t="s">
        <v>6</v>
      </c>
      <c r="B17" s="19" t="s">
        <v>7</v>
      </c>
      <c r="C17" s="20" t="s">
        <v>8</v>
      </c>
      <c r="D17" s="16" t="s">
        <v>13</v>
      </c>
      <c r="E17" s="88" t="s">
        <v>0</v>
      </c>
      <c r="F17" s="88" t="s">
        <v>1</v>
      </c>
      <c r="G17" s="109"/>
      <c r="H17" s="110"/>
      <c r="I17" s="108"/>
      <c r="J17" s="108"/>
    </row>
  </sheetData>
  <sheetProtection sheet="1" selectLockedCells="1"/>
  <mergeCells count="12">
    <mergeCell ref="A15:F15"/>
    <mergeCell ref="G15:G17"/>
    <mergeCell ref="H15:H17"/>
    <mergeCell ref="I15:I17"/>
    <mergeCell ref="J15:J17"/>
    <mergeCell ref="B16:C16"/>
    <mergeCell ref="A14:J14"/>
    <mergeCell ref="A1:J1"/>
    <mergeCell ref="B6:D6"/>
    <mergeCell ref="E6:G8"/>
    <mergeCell ref="B8:D8"/>
    <mergeCell ref="B10:D1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12</vt:i4>
      </vt:variant>
    </vt:vector>
  </HeadingPairs>
  <TitlesOfParts>
    <vt:vector size="39" baseType="lpstr">
      <vt:lpstr>instructions</vt:lpstr>
      <vt:lpstr>party</vt:lpstr>
      <vt:lpstr>Arafura</vt:lpstr>
      <vt:lpstr>Araluen</vt:lpstr>
      <vt:lpstr>Arnhem</vt:lpstr>
      <vt:lpstr>Barkly</vt:lpstr>
      <vt:lpstr>Blain</vt:lpstr>
      <vt:lpstr>Braitling</vt:lpstr>
      <vt:lpstr>Brennan</vt:lpstr>
      <vt:lpstr>Casuarina</vt:lpstr>
      <vt:lpstr>Daly</vt:lpstr>
      <vt:lpstr>Drysdale</vt:lpstr>
      <vt:lpstr>Fannie Bay</vt:lpstr>
      <vt:lpstr>Fong Lim</vt:lpstr>
      <vt:lpstr>Goyder</vt:lpstr>
      <vt:lpstr>Gwoja</vt:lpstr>
      <vt:lpstr>Johnston</vt:lpstr>
      <vt:lpstr>Karama</vt:lpstr>
      <vt:lpstr>Katherine</vt:lpstr>
      <vt:lpstr>Mulka</vt:lpstr>
      <vt:lpstr>Namatjira</vt:lpstr>
      <vt:lpstr>Nelson</vt:lpstr>
      <vt:lpstr>Nightcliff</vt:lpstr>
      <vt:lpstr>Port Darwin</vt:lpstr>
      <vt:lpstr>Sanderson</vt:lpstr>
      <vt:lpstr>Spillett</vt:lpstr>
      <vt:lpstr>Wanguri</vt:lpstr>
      <vt:lpstr>aggregation_ends</vt:lpstr>
      <vt:lpstr>aggregation_starts</vt:lpstr>
      <vt:lpstr>date_election</vt:lpstr>
      <vt:lpstr>date_previous_election</vt:lpstr>
      <vt:lpstr>date_writ_issued</vt:lpstr>
      <vt:lpstr>disclosure_ends</vt:lpstr>
      <vt:lpstr>disclosure_starts</vt:lpstr>
      <vt:lpstr>return_first</vt:lpstr>
      <vt:lpstr>return_name</vt:lpstr>
      <vt:lpstr>return_name_sub</vt:lpstr>
      <vt:lpstr>return_num</vt:lpstr>
      <vt:lpstr>return_row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Christopher Brack</cp:lastModifiedBy>
  <cp:lastPrinted>2020-01-19T23:53:01Z</cp:lastPrinted>
  <dcterms:created xsi:type="dcterms:W3CDTF">2013-06-12T07:47:15Z</dcterms:created>
  <dcterms:modified xsi:type="dcterms:W3CDTF">2024-01-22T06:30:30Z</dcterms:modified>
</cp:coreProperties>
</file>