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chr\Desktop\Updated forms\Done\"/>
    </mc:Choice>
  </mc:AlternateContent>
  <bookViews>
    <workbookView xWindow="-120" yWindow="-120" windowWidth="29040" windowHeight="15840"/>
  </bookViews>
  <sheets>
    <sheet name="instructions" sheetId="4" r:id="rId1"/>
    <sheet name="candidate details &amp; totals" sheetId="6" r:id="rId2"/>
    <sheet name="gifts" sheetId="2" r:id="rId3"/>
  </sheets>
  <definedNames>
    <definedName name="aggregation_ends">instructions!$F$40</definedName>
    <definedName name="aggregation_starts">instructions!$D$40</definedName>
    <definedName name="date_election">instructions!$D$57</definedName>
    <definedName name="date_previous_election">instructions!$D$59</definedName>
    <definedName name="date_writ_issued">instructions!$D$58</definedName>
    <definedName name="disclosure_ends">instructions!$F$38</definedName>
    <definedName name="disclosure_starts">instructions!$D$38</definedName>
    <definedName name="return_first">instructions!$C$60</definedName>
    <definedName name="return_name">instructions!$A$9</definedName>
    <definedName name="return_name_sub">instructions!$A$10</definedName>
    <definedName name="return_num">instructions!$A$60</definedName>
    <definedName name="return_row">instructions!$B$60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4" l="1"/>
  <c r="D40" i="4" l="1"/>
  <c r="A55" i="4"/>
  <c r="J38" i="4"/>
  <c r="D26" i="4" l="1"/>
  <c r="F26" i="4"/>
  <c r="H26" i="4"/>
  <c r="D27" i="4"/>
  <c r="F27" i="4"/>
  <c r="H27" i="4"/>
  <c r="D28" i="4"/>
  <c r="F28" i="4"/>
  <c r="H28" i="4"/>
  <c r="D29" i="4"/>
  <c r="F29" i="4"/>
  <c r="H29" i="4" s="1"/>
  <c r="J29" i="4" s="1"/>
  <c r="F30" i="4"/>
  <c r="D31" i="4" s="1"/>
  <c r="F31" i="4"/>
  <c r="H31" i="4" s="1"/>
  <c r="F40" i="4"/>
  <c r="A12" i="4"/>
  <c r="A10" i="4"/>
  <c r="D38" i="4"/>
  <c r="F38" i="4"/>
  <c r="H38" i="4"/>
  <c r="A1" i="2" l="1"/>
  <c r="B40" i="6"/>
  <c r="A1" i="6"/>
  <c r="E34" i="6"/>
  <c r="G34" i="6"/>
  <c r="I3" i="2"/>
  <c r="J3" i="2"/>
  <c r="H30" i="4"/>
  <c r="J30" i="4" s="1"/>
  <c r="D30" i="4"/>
</calcChain>
</file>

<file path=xl/sharedStrings.xml><?xml version="1.0" encoding="utf-8"?>
<sst xmlns="http://schemas.openxmlformats.org/spreadsheetml/2006/main" count="89" uniqueCount="78">
  <si>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</si>
  <si>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</si>
  <si>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</si>
  <si>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</si>
  <si>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</si>
  <si>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</si>
  <si>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</si>
  <si>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</si>
  <si>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</si>
  <si>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</si>
  <si>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Please enter X:</t>
  </si>
  <si>
    <t>If received from a person</t>
  </si>
  <si>
    <t>Northern Territory Electoral Commission</t>
  </si>
  <si>
    <t>GPO Box 2419, DARWIN  NT  0801</t>
  </si>
  <si>
    <t>Email address</t>
  </si>
  <si>
    <t>Surname:</t>
  </si>
  <si>
    <t>Given names:</t>
  </si>
  <si>
    <t>Daytime contact number:</t>
  </si>
  <si>
    <t>(if different from above)</t>
  </si>
  <si>
    <t>Email address:</t>
  </si>
  <si>
    <t>This return must be submitted from this email address, or the email address above.</t>
  </si>
  <si>
    <t>This return must be submitted from this email address, or the email address below.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</si>
  <si>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</si>
  <si>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1. Candidate details</t>
  </si>
  <si>
    <t>2. Reporting agent details</t>
  </si>
  <si>
    <t>Name of division contested:</t>
  </si>
  <si>
    <t>3.  Certification</t>
  </si>
  <si>
    <t>Disclosure period</t>
  </si>
  <si>
    <r>
      <t xml:space="preserve">Authority for collecting information in this form is in Part 10 of the </t>
    </r>
    <r>
      <rPr>
        <i/>
        <sz val="10"/>
        <color indexed="8"/>
        <rFont val="Tahoma"/>
        <family val="2"/>
      </rPr>
      <t>Electoral Act 2004</t>
    </r>
    <r>
      <rPr>
        <sz val="10"/>
        <color indexed="8"/>
        <rFont val="Tahoma"/>
        <family val="2"/>
      </rPr>
      <t>.</t>
    </r>
  </si>
  <si>
    <t xml:space="preserve">Six month return </t>
  </si>
  <si>
    <t>Quarterly return 1</t>
  </si>
  <si>
    <t>Quarterly return 2</t>
  </si>
  <si>
    <t>Return prior to early voting</t>
  </si>
  <si>
    <t>Return prior to election day</t>
  </si>
  <si>
    <t>Post-election return</t>
  </si>
  <si>
    <t>As soon as practicable</t>
  </si>
  <si>
    <t>Return</t>
  </si>
  <si>
    <t>Return due</t>
  </si>
  <si>
    <t>Return published</t>
  </si>
  <si>
    <t>Gift aggregation period:</t>
  </si>
  <si>
    <t>Select the period to which this return relates:</t>
  </si>
  <si>
    <t>Election date:</t>
  </si>
  <si>
    <t>Writ issued:</t>
  </si>
  <si>
    <t>Previous election:</t>
  </si>
  <si>
    <t>Number of donors who made the above gifts:</t>
  </si>
  <si>
    <t>Gifts totalling $200 or more</t>
  </si>
  <si>
    <t>Disclosure period:</t>
  </si>
  <si>
    <t>Total amount of all gifts received during the disclosure period:</t>
  </si>
  <si>
    <t>Disclosure period starts</t>
  </si>
  <si>
    <t>Disclosure period ends</t>
  </si>
  <si>
    <t>Starts</t>
  </si>
  <si>
    <t>Ends</t>
  </si>
  <si>
    <r>
      <t xml:space="preserve">• Record all persons and organisations from whom gifts totalling $200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</si>
  <si>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Based on your selections, the relevant dates for this return are:</t>
  </si>
  <si>
    <t>to</t>
  </si>
  <si>
    <t>This return is due 6 times in an election year as per the table below.</t>
  </si>
  <si>
    <t>Tick if this is your first return for this election and you have not provided a financial year return.</t>
  </si>
  <si>
    <t>4. Gifts received</t>
  </si>
  <si>
    <t>Leave blank if completing your own return.</t>
  </si>
  <si>
    <r>
      <t xml:space="preserve">Refer to the </t>
    </r>
    <r>
      <rPr>
        <i/>
        <sz val="10"/>
        <color indexed="8"/>
        <rFont val="Tahoma"/>
        <family val="2"/>
      </rPr>
      <t xml:space="preserve">Disclosure Handbook </t>
    </r>
    <r>
      <rPr>
        <sz val="10"/>
        <color indexed="8"/>
        <rFont val="Tahoma"/>
        <family val="2"/>
      </rPr>
      <t>before completing this return.  The handbook is available at:</t>
    </r>
  </si>
  <si>
    <t>Legislative requirements</t>
  </si>
  <si>
    <t>192A Period covered by return extended if first return</t>
  </si>
  <si>
    <t>192B Additional disclosure requirement for nominees who were not previously candidates</t>
  </si>
  <si>
    <t>192D Content of return</t>
  </si>
  <si>
    <t>192E Gift aggregation periods</t>
  </si>
  <si>
    <t>184 Appointment of reporting agent</t>
  </si>
  <si>
    <t>191 Disclosure of gifts – general election other than extraordinary general election</t>
  </si>
  <si>
    <t>192C Additional disclosure requirement for associated entities and third party campaigner on registration</t>
  </si>
  <si>
    <t>198 Nil returns</t>
  </si>
  <si>
    <t>215 Offences</t>
  </si>
  <si>
    <t>Who completes this return?</t>
  </si>
  <si>
    <t>Candidates NOT endorsed by a registered party.  Gifts received by endorsed candidates are reported on the party return.</t>
  </si>
  <si>
    <t>3A Meaning of gift</t>
  </si>
  <si>
    <t>Email: disclosure.ntec@nt.gov.au</t>
  </si>
  <si>
    <t>Web: www.ntec.nt.gov.au</t>
  </si>
  <si>
    <t>https://ntec.nt.gov.au/financial-disclosure/forms-and-resources</t>
  </si>
  <si>
    <t>The "gift aggregation period" is from 1 July 2023.</t>
  </si>
  <si>
    <t>If you did not provide an annual gift return to NTEC for 2022/2023, then you must disclose all gifts received from 22 September 2020 (31 days after the last general election).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</si>
</sst>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i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10"/>
      <color theme="0" tint="-0.14999847407452621"/>
      <name val="Tahoma"/>
      <family val="2"/>
    </font>
    <font>
      <b/>
      <i/>
      <sz val="11"/>
      <color theme="1"/>
      <name val="Tahoma"/>
      <family val="2"/>
    </font>
    <font>
      <b/>
      <i/>
      <sz val="10"/>
      <color theme="9" tint="-0.24997711111789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7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5" fillId="4" borderId="4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right" vertical="center"/>
    </xf>
    <xf numFmtId="0" fontId="12" fillId="4" borderId="0" xfId="0" applyFont="1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horizontal="left" vertical="center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1" fillId="4" borderId="8" xfId="0" applyFont="1" applyFill="1" applyBorder="1" applyAlignment="1" applyProtection="1">
      <alignment horizontal="center" wrapText="1"/>
    </xf>
    <xf numFmtId="0" fontId="11" fillId="4" borderId="0" xfId="0" applyFont="1" applyFill="1" applyBorder="1" applyAlignment="1" applyProtection="1">
      <alignment horizontal="center" wrapText="1"/>
    </xf>
    <xf numFmtId="0" fontId="11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4" borderId="5" xfId="0" applyFont="1" applyFill="1" applyBorder="1" applyAlignment="1" applyProtection="1">
      <alignment horizontal="center" wrapText="1"/>
    </xf>
    <xf numFmtId="0" fontId="11" fillId="4" borderId="7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Border="1" applyAlignment="1" applyProtection="1">
      <alignment horizontal="center" vertical="top" wrapText="1"/>
      <protection locked="0"/>
    </xf>
    <xf numFmtId="164" fontId="11" fillId="4" borderId="0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center" vertical="center"/>
    </xf>
    <xf numFmtId="165" fontId="5" fillId="4" borderId="0" xfId="0" applyNumberFormat="1" applyFont="1" applyFill="1" applyBorder="1" applyAlignment="1" applyProtection="1">
      <alignment horizontal="left" vertical="top"/>
    </xf>
    <xf numFmtId="0" fontId="5" fillId="4" borderId="3" xfId="0" applyFont="1" applyFill="1" applyBorder="1" applyAlignment="1" applyProtection="1">
      <alignment vertical="center"/>
    </xf>
    <xf numFmtId="0" fontId="15" fillId="4" borderId="0" xfId="0" applyFont="1" applyFill="1" applyBorder="1" applyAlignment="1" applyProtection="1">
      <alignment vertical="center"/>
    </xf>
    <xf numFmtId="0" fontId="16" fillId="4" borderId="0" xfId="0" applyFont="1" applyFill="1" applyBorder="1" applyAlignment="1" applyProtection="1">
      <alignment vertical="center"/>
    </xf>
    <xf numFmtId="165" fontId="5" fillId="4" borderId="4" xfId="0" applyNumberFormat="1" applyFont="1" applyFill="1" applyBorder="1" applyAlignment="1" applyProtection="1">
      <alignment horizontal="left" vertical="top"/>
    </xf>
    <xf numFmtId="165" fontId="5" fillId="4" borderId="6" xfId="0" applyNumberFormat="1" applyFont="1" applyFill="1" applyBorder="1" applyAlignment="1" applyProtection="1">
      <alignment horizontal="left" vertical="top"/>
    </xf>
    <xf numFmtId="165" fontId="5" fillId="4" borderId="7" xfId="0" applyNumberFormat="1" applyFont="1" applyFill="1" applyBorder="1" applyAlignment="1" applyProtection="1">
      <alignment horizontal="left" vertical="top"/>
    </xf>
    <xf numFmtId="0" fontId="11" fillId="4" borderId="14" xfId="0" applyFont="1" applyFill="1" applyBorder="1" applyAlignment="1" applyProtection="1">
      <alignment vertical="center"/>
    </xf>
    <xf numFmtId="0" fontId="11" fillId="4" borderId="15" xfId="0" applyFont="1" applyFill="1" applyBorder="1" applyAlignment="1" applyProtection="1">
      <alignment vertical="center"/>
    </xf>
    <xf numFmtId="0" fontId="11" fillId="4" borderId="16" xfId="0" applyFont="1" applyFill="1" applyBorder="1" applyAlignment="1" applyProtection="1">
      <alignment vertical="center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top" wrapText="1"/>
    </xf>
    <xf numFmtId="0" fontId="8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165" fontId="5" fillId="0" borderId="0" xfId="0" applyNumberFormat="1" applyFont="1" applyAlignment="1" applyProtection="1">
      <alignment vertical="top"/>
    </xf>
    <xf numFmtId="0" fontId="5" fillId="0" borderId="0" xfId="0" applyFont="1" applyAlignment="1" applyProtection="1">
      <alignment horizontal="left" vertical="top"/>
      <protection locked="0"/>
    </xf>
    <xf numFmtId="0" fontId="5" fillId="4" borderId="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65" fontId="5" fillId="4" borderId="0" xfId="0" applyNumberFormat="1" applyFont="1" applyFill="1" applyAlignment="1">
      <alignment horizontal="left" vertical="top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165" fontId="11" fillId="7" borderId="13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righ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165" fontId="11" fillId="7" borderId="9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  <protection locked="0"/>
    </xf>
    <xf numFmtId="1" fontId="5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vertical="center"/>
    </xf>
    <xf numFmtId="0" fontId="10" fillId="2" borderId="18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horizontal="right" vertical="center"/>
    </xf>
    <xf numFmtId="0" fontId="5" fillId="4" borderId="21" xfId="0" applyFont="1" applyFill="1" applyBorder="1" applyAlignment="1" applyProtection="1">
      <alignment vertical="center"/>
    </xf>
    <xf numFmtId="0" fontId="11" fillId="3" borderId="20" xfId="0" applyFont="1" applyFill="1" applyBorder="1" applyAlignment="1" applyProtection="1">
      <alignment horizontal="right" vertical="center"/>
    </xf>
    <xf numFmtId="0" fontId="5" fillId="3" borderId="20" xfId="0" applyFont="1" applyFill="1" applyBorder="1" applyAlignment="1" applyProtection="1">
      <alignment vertical="center"/>
    </xf>
    <xf numFmtId="0" fontId="10" fillId="2" borderId="20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vertical="center"/>
    </xf>
    <xf numFmtId="0" fontId="5" fillId="4" borderId="22" xfId="0" applyFont="1" applyFill="1" applyBorder="1" applyAlignment="1" applyProtection="1">
      <alignment vertical="center"/>
    </xf>
    <xf numFmtId="0" fontId="5" fillId="4" borderId="23" xfId="0" applyFont="1" applyFill="1" applyBorder="1" applyAlignment="1" applyProtection="1">
      <alignment vertical="center"/>
    </xf>
    <xf numFmtId="0" fontId="10" fillId="2" borderId="24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25" xfId="0" applyFont="1" applyFill="1" applyBorder="1" applyAlignment="1" applyProtection="1">
      <alignment vertical="center"/>
    </xf>
    <xf numFmtId="0" fontId="5" fillId="4" borderId="26" xfId="0" applyFont="1" applyFill="1" applyBorder="1" applyAlignment="1" applyProtection="1">
      <alignment vertical="center"/>
    </xf>
    <xf numFmtId="0" fontId="5" fillId="4" borderId="27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5" fillId="0" borderId="0" xfId="0" applyFont="1" applyAlignment="1" applyProtection="1">
      <alignment horizontal="right" vertical="top"/>
    </xf>
    <xf numFmtId="0" fontId="9" fillId="0" borderId="0" xfId="1" applyFont="1" applyAlignment="1" applyProtection="1">
      <alignment horizontal="left"/>
    </xf>
    <xf numFmtId="16" fontId="14" fillId="8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 vertical="top"/>
    </xf>
    <xf numFmtId="0" fontId="9" fillId="0" borderId="0" xfId="1" applyFont="1" applyFill="1" applyBorder="1" applyAlignment="1" applyProtection="1">
      <alignment horizontal="left" vertical="top"/>
    </xf>
    <xf numFmtId="0" fontId="17" fillId="4" borderId="0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5" fillId="6" borderId="12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right" vertical="center" wrapText="1"/>
    </xf>
    <xf numFmtId="0" fontId="11" fillId="3" borderId="0" xfId="0" applyFont="1" applyFill="1" applyBorder="1" applyAlignment="1" applyProtection="1">
      <alignment horizontal="righ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2" fillId="4" borderId="0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wrapText="1"/>
    </xf>
    <xf numFmtId="0" fontId="11" fillId="4" borderId="2" xfId="0" applyFont="1" applyFill="1" applyBorder="1" applyAlignment="1" applyProtection="1">
      <alignment horizontal="center" wrapText="1"/>
    </xf>
    <xf numFmtId="164" fontId="11" fillId="4" borderId="0" xfId="0" applyNumberFormat="1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49" fontId="11" fillId="4" borderId="0" xfId="0" applyNumberFormat="1" applyFont="1" applyFill="1" applyAlignment="1">
      <alignment horizontal="center" wrapText="1"/>
    </xf>
    <xf numFmtId="0" fontId="5" fillId="4" borderId="0" xfId="0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A$60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fmlaLink="return_first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1386976</xdr:colOff>
      <xdr:row>0</xdr:row>
      <xdr:rowOff>0</xdr:rowOff>
    </xdr:from>
    <xdr:to>
      <xdr:col>10</xdr:col>
      <xdr:colOff>110805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9201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24</xdr:row>
          <xdr:rowOff>152400</xdr:rowOff>
        </xdr:from>
        <xdr:to>
          <xdr:col>1</xdr:col>
          <xdr:colOff>171450</xdr:colOff>
          <xdr:row>26</xdr:row>
          <xdr:rowOff>9525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25</xdr:row>
          <xdr:rowOff>152400</xdr:rowOff>
        </xdr:from>
        <xdr:to>
          <xdr:col>2</xdr:col>
          <xdr:colOff>38100</xdr:colOff>
          <xdr:row>27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26</xdr:row>
          <xdr:rowOff>161925</xdr:rowOff>
        </xdr:from>
        <xdr:to>
          <xdr:col>2</xdr:col>
          <xdr:colOff>28575</xdr:colOff>
          <xdr:row>28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28</xdr:row>
          <xdr:rowOff>0</xdr:rowOff>
        </xdr:from>
        <xdr:to>
          <xdr:col>2</xdr:col>
          <xdr:colOff>38100</xdr:colOff>
          <xdr:row>29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2</xdr:col>
          <xdr:colOff>57150</xdr:colOff>
          <xdr:row>30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30</xdr:row>
          <xdr:rowOff>0</xdr:rowOff>
        </xdr:from>
        <xdr:to>
          <xdr:col>2</xdr:col>
          <xdr:colOff>19050</xdr:colOff>
          <xdr:row>31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142875</xdr:rowOff>
        </xdr:from>
        <xdr:to>
          <xdr:col>2</xdr:col>
          <xdr:colOff>104775</xdr:colOff>
          <xdr:row>34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hyperlink" Target="mailto:disclosure.ntec@nt.gov.au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https://ntec.nt.gov.au/financial-disclosure/forms-and-resources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tabSelected="1" workbookViewId="0">
      <selection activeCell="F19" sqref="F19"/>
    </sheetView>
  </sheetViews>
  <sheetFormatPr defaultRowHeight="14.25" x14ac:dyDescent="0.25"/>
  <cols>
    <col min="1" max="1" width="1.7109375" style="55" customWidth="1"/>
    <col min="2" max="2" width="3.28515625" style="55" customWidth="1"/>
    <col min="3" max="3" width="25.7109375" style="55" customWidth="1"/>
    <col min="4" max="4" width="30.7109375" style="55" customWidth="1"/>
    <col min="5" max="5" width="1.7109375" style="55" customWidth="1"/>
    <col min="6" max="6" width="30.7109375" style="55" customWidth="1"/>
    <col min="7" max="7" width="1.7109375" style="55" customWidth="1"/>
    <col min="8" max="8" width="30.7109375" style="55" customWidth="1"/>
    <col min="9" max="9" width="1.7109375" style="55" customWidth="1"/>
    <col min="10" max="10" width="30.7109375" style="55" customWidth="1"/>
    <col min="11" max="11" width="1.7109375" style="55" customWidth="1"/>
    <col min="12" max="16384" width="9.140625" style="55"/>
  </cols>
  <sheetData>
    <row r="1" spans="1:11" s="57" customFormat="1" ht="12.75" customHeight="1" x14ac:dyDescent="0.25">
      <c r="A1" s="56" t="s">
        <v>5</v>
      </c>
    </row>
    <row r="2" spans="1:11" s="57" customFormat="1" ht="12.75" customHeight="1" x14ac:dyDescent="0.25">
      <c r="A2" s="58" t="s">
        <v>12</v>
      </c>
    </row>
    <row r="3" spans="1:11" s="57" customFormat="1" ht="12.75" customHeight="1" x14ac:dyDescent="0.25">
      <c r="A3" s="58" t="s">
        <v>13</v>
      </c>
    </row>
    <row r="4" spans="1:11" s="57" customFormat="1" ht="12.75" customHeight="1" x14ac:dyDescent="0.25">
      <c r="A4" s="58" t="s">
        <v>22</v>
      </c>
    </row>
    <row r="5" spans="1:11" s="57" customFormat="1" ht="12.75" customHeight="1" x14ac:dyDescent="0.2">
      <c r="A5" s="59"/>
    </row>
    <row r="6" spans="1:11" s="57" customFormat="1" ht="12.75" customHeight="1" x14ac:dyDescent="0.2">
      <c r="A6" s="106" t="s">
        <v>73</v>
      </c>
      <c r="B6" s="106"/>
      <c r="C6" s="106"/>
      <c r="K6" s="105" t="s">
        <v>59</v>
      </c>
    </row>
    <row r="7" spans="1:11" s="57" customFormat="1" ht="12.75" customHeight="1" x14ac:dyDescent="0.25">
      <c r="A7" s="111" t="s">
        <v>74</v>
      </c>
      <c r="B7" s="111"/>
      <c r="C7" s="111"/>
      <c r="G7" s="110" t="s">
        <v>75</v>
      </c>
      <c r="H7" s="110"/>
      <c r="I7" s="110"/>
      <c r="J7" s="110"/>
      <c r="K7" s="110"/>
    </row>
    <row r="8" spans="1:11" s="52" customFormat="1" ht="12.75" customHeight="1" x14ac:dyDescent="0.25">
      <c r="A8" s="53"/>
    </row>
    <row r="9" spans="1:11" s="50" customFormat="1" ht="51" customHeight="1" x14ac:dyDescent="0.35">
      <c r="A9" s="108" t="str">
        <f>"Election return of gifts received - non-party candidates 
- " &amp; YEAR(date_election) &amp; " Territory Election"</f>
        <v>Election return of gifts received - non-party candidates 
- 2024 Territory Election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11" ht="25.5" x14ac:dyDescent="0.25">
      <c r="A10" s="109" t="str">
        <f ca="1">IF(return_num=0,"",INDIRECT("C" &amp; return_row+return_num))</f>
        <v xml:space="preserve">Six month return 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s="52" customFormat="1" ht="12.75" x14ac:dyDescent="0.25">
      <c r="A11" s="53"/>
    </row>
    <row r="12" spans="1:11" ht="22.5" x14ac:dyDescent="0.25">
      <c r="A12" s="107" t="str">
        <f ca="1">IF(return_num=0,"Please select the return period below","The deadline for lodging this return is "&amp;TEXT(INDIRECT("H" &amp; return_row+return_num),"dddd d mmmm yyyy"))</f>
        <v>The deadline for lodging this return is Tuesday 30 January 2024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s="52" customFormat="1" ht="12.75" customHeight="1" x14ac:dyDescent="0.25">
      <c r="A13" s="53"/>
    </row>
    <row r="14" spans="1:11" s="103" customFormat="1" ht="12.75" customHeight="1" x14ac:dyDescent="0.25">
      <c r="A14" s="99" t="s">
        <v>70</v>
      </c>
      <c r="B14" s="101"/>
      <c r="C14" s="101"/>
      <c r="D14" s="101"/>
    </row>
    <row r="15" spans="1:11" s="100" customFormat="1" ht="12.75" customHeight="1" x14ac:dyDescent="0.25">
      <c r="A15" s="66" t="s">
        <v>71</v>
      </c>
      <c r="B15" s="104"/>
      <c r="C15" s="104"/>
      <c r="D15" s="104"/>
    </row>
    <row r="16" spans="1:11" s="103" customFormat="1" ht="12.75" customHeight="1" x14ac:dyDescent="0.25">
      <c r="A16" s="66"/>
      <c r="B16" s="101"/>
      <c r="C16" s="101"/>
      <c r="D16" s="101"/>
    </row>
    <row r="17" spans="1:11" s="51" customFormat="1" ht="12.75" customHeight="1" x14ac:dyDescent="0.25">
      <c r="A17" s="54" t="s">
        <v>27</v>
      </c>
    </row>
    <row r="18" spans="1:11" s="51" customFormat="1" ht="12.75" customHeight="1" x14ac:dyDescent="0.25">
      <c r="A18" s="51" t="s">
        <v>55</v>
      </c>
    </row>
    <row r="19" spans="1:11" s="51" customFormat="1" ht="12.75" customHeight="1" x14ac:dyDescent="0.25">
      <c r="A19" s="51" t="s">
        <v>76</v>
      </c>
    </row>
    <row r="20" spans="1:11" s="51" customFormat="1" ht="12.75" customHeight="1" x14ac:dyDescent="0.25">
      <c r="A20" s="51" t="s">
        <v>77</v>
      </c>
    </row>
    <row r="21" spans="1:11" s="52" customFormat="1" ht="12.75" customHeight="1" x14ac:dyDescent="0.25"/>
    <row r="22" spans="1:11" s="1" customFormat="1" ht="5.0999999999999996" customHeight="1" x14ac:dyDescent="0.25">
      <c r="A22" s="45"/>
      <c r="B22" s="46"/>
      <c r="C22" s="46"/>
      <c r="D22" s="46"/>
      <c r="E22" s="46"/>
      <c r="F22" s="46"/>
      <c r="G22" s="46"/>
      <c r="H22" s="47"/>
      <c r="I22" s="46"/>
      <c r="J22" s="46"/>
      <c r="K22" s="48"/>
    </row>
    <row r="23" spans="1:11" s="4" customFormat="1" x14ac:dyDescent="0.25">
      <c r="A23" s="35"/>
      <c r="B23" s="37" t="s">
        <v>40</v>
      </c>
      <c r="C23" s="37"/>
      <c r="D23" s="12"/>
      <c r="E23" s="12"/>
      <c r="F23" s="12"/>
      <c r="G23" s="12"/>
      <c r="H23" s="33"/>
      <c r="I23" s="12"/>
      <c r="J23" s="12"/>
      <c r="K23" s="3"/>
    </row>
    <row r="24" spans="1:11" s="4" customFormat="1" ht="5.0999999999999996" customHeight="1" x14ac:dyDescent="0.25">
      <c r="A24" s="35"/>
      <c r="B24" s="12"/>
      <c r="C24" s="12"/>
      <c r="D24" s="32"/>
      <c r="E24" s="32"/>
      <c r="F24" s="32"/>
      <c r="G24" s="32"/>
      <c r="H24" s="32"/>
      <c r="I24" s="32"/>
      <c r="J24" s="12"/>
      <c r="K24" s="3"/>
    </row>
    <row r="25" spans="1:11" s="4" customFormat="1" ht="12.75" x14ac:dyDescent="0.25">
      <c r="A25" s="35"/>
      <c r="B25" s="36"/>
      <c r="C25" s="41" t="s">
        <v>36</v>
      </c>
      <c r="D25" s="42" t="s">
        <v>48</v>
      </c>
      <c r="E25" s="42"/>
      <c r="F25" s="42" t="s">
        <v>49</v>
      </c>
      <c r="G25" s="42"/>
      <c r="H25" s="42" t="s">
        <v>37</v>
      </c>
      <c r="I25" s="42"/>
      <c r="J25" s="43" t="s">
        <v>38</v>
      </c>
      <c r="K25" s="3"/>
    </row>
    <row r="26" spans="1:11" s="4" customFormat="1" ht="12.75" x14ac:dyDescent="0.25">
      <c r="A26" s="35"/>
      <c r="B26" s="36"/>
      <c r="C26" s="35" t="s">
        <v>29</v>
      </c>
      <c r="D26" s="34">
        <f>DATE(YEAR(date_election)-1,7,1)</f>
        <v>45108</v>
      </c>
      <c r="E26" s="34"/>
      <c r="F26" s="34">
        <f>DATE(YEAR(date_election)-1,12,31)</f>
        <v>45291</v>
      </c>
      <c r="G26" s="34"/>
      <c r="H26" s="34">
        <f>DATE(YEAR(date_election),1,30)</f>
        <v>45321</v>
      </c>
      <c r="I26" s="34"/>
      <c r="J26" s="38" t="s">
        <v>35</v>
      </c>
      <c r="K26" s="3"/>
    </row>
    <row r="27" spans="1:11" s="4" customFormat="1" ht="12.75" x14ac:dyDescent="0.25">
      <c r="A27" s="35"/>
      <c r="B27" s="12"/>
      <c r="C27" s="35" t="s">
        <v>30</v>
      </c>
      <c r="D27" s="34">
        <f>DATE(YEAR(date_election),1,1)</f>
        <v>45292</v>
      </c>
      <c r="E27" s="34"/>
      <c r="F27" s="34">
        <f>DATE(YEAR(date_election),3,31)</f>
        <v>45382</v>
      </c>
      <c r="G27" s="34"/>
      <c r="H27" s="34">
        <f>DATE(YEAR(date_election),4,10)</f>
        <v>45392</v>
      </c>
      <c r="I27" s="34"/>
      <c r="J27" s="38" t="s">
        <v>35</v>
      </c>
      <c r="K27" s="3"/>
    </row>
    <row r="28" spans="1:11" s="4" customFormat="1" ht="12.75" x14ac:dyDescent="0.25">
      <c r="A28" s="35"/>
      <c r="B28" s="12"/>
      <c r="C28" s="35" t="s">
        <v>31</v>
      </c>
      <c r="D28" s="34">
        <f>DATE(YEAR(date_election),4,1)</f>
        <v>45383</v>
      </c>
      <c r="E28" s="34"/>
      <c r="F28" s="34">
        <f>DATE(YEAR(date_election),6,30)</f>
        <v>45473</v>
      </c>
      <c r="G28" s="34"/>
      <c r="H28" s="34">
        <f>DATE(YEAR(date_election),7,10)</f>
        <v>45483</v>
      </c>
      <c r="I28" s="34"/>
      <c r="J28" s="38" t="s">
        <v>35</v>
      </c>
      <c r="K28" s="3"/>
    </row>
    <row r="29" spans="1:11" s="4" customFormat="1" ht="12.75" x14ac:dyDescent="0.25">
      <c r="A29" s="35"/>
      <c r="B29" s="12"/>
      <c r="C29" s="35" t="s">
        <v>32</v>
      </c>
      <c r="D29" s="34">
        <f>DATE(YEAR(date_election),7,1)</f>
        <v>45474</v>
      </c>
      <c r="E29" s="34"/>
      <c r="F29" s="34">
        <f>date_writ_issued</f>
        <v>45505</v>
      </c>
      <c r="G29" s="34"/>
      <c r="H29" s="34">
        <f>F29+5</f>
        <v>45510</v>
      </c>
      <c r="I29" s="34"/>
      <c r="J29" s="38">
        <f>H29+3</f>
        <v>45513</v>
      </c>
      <c r="K29" s="3"/>
    </row>
    <row r="30" spans="1:11" s="4" customFormat="1" ht="12.75" x14ac:dyDescent="0.25">
      <c r="A30" s="35"/>
      <c r="B30" s="12"/>
      <c r="C30" s="35" t="s">
        <v>33</v>
      </c>
      <c r="D30" s="34">
        <f>F29+1</f>
        <v>45506</v>
      </c>
      <c r="E30" s="34"/>
      <c r="F30" s="34">
        <f>date_writ_issued+17</f>
        <v>45522</v>
      </c>
      <c r="G30" s="34"/>
      <c r="H30" s="34">
        <f>F30+3</f>
        <v>45525</v>
      </c>
      <c r="I30" s="34"/>
      <c r="J30" s="38">
        <f>H30+2</f>
        <v>45527</v>
      </c>
      <c r="K30" s="3"/>
    </row>
    <row r="31" spans="1:11" s="4" customFormat="1" ht="12.75" x14ac:dyDescent="0.25">
      <c r="A31" s="35"/>
      <c r="B31" s="12"/>
      <c r="C31" s="13" t="s">
        <v>34</v>
      </c>
      <c r="D31" s="39">
        <f>F30+1</f>
        <v>45523</v>
      </c>
      <c r="E31" s="39"/>
      <c r="F31" s="39">
        <f>date_election+30</f>
        <v>45558</v>
      </c>
      <c r="G31" s="39"/>
      <c r="H31" s="39">
        <f>F31+10</f>
        <v>45568</v>
      </c>
      <c r="I31" s="39"/>
      <c r="J31" s="40" t="s">
        <v>35</v>
      </c>
      <c r="K31" s="3"/>
    </row>
    <row r="32" spans="1:11" s="4" customFormat="1" ht="5.0999999999999996" customHeight="1" x14ac:dyDescent="0.25">
      <c r="A32" s="35"/>
      <c r="B32" s="12"/>
      <c r="C32" s="12"/>
      <c r="D32" s="12"/>
      <c r="E32" s="12"/>
      <c r="F32" s="12"/>
      <c r="G32" s="12"/>
      <c r="H32" s="33"/>
      <c r="I32" s="12"/>
      <c r="J32" s="12"/>
      <c r="K32" s="3"/>
    </row>
    <row r="33" spans="1:11" s="4" customFormat="1" ht="12.75" x14ac:dyDescent="0.25">
      <c r="A33" s="35"/>
      <c r="B33" s="12"/>
      <c r="C33" s="12" t="s">
        <v>56</v>
      </c>
      <c r="D33" s="12"/>
      <c r="E33" s="12"/>
      <c r="F33" s="36"/>
      <c r="G33" s="12"/>
      <c r="H33" s="34"/>
      <c r="I33" s="12"/>
      <c r="J33" s="34"/>
      <c r="K33" s="3"/>
    </row>
    <row r="34" spans="1:11" s="66" customFormat="1" ht="5.0999999999999996" customHeight="1" x14ac:dyDescent="0.25">
      <c r="A34" s="62"/>
      <c r="B34" s="63"/>
      <c r="C34" s="63"/>
      <c r="D34" s="63"/>
      <c r="E34" s="63"/>
      <c r="F34" s="63"/>
      <c r="G34" s="63"/>
      <c r="H34" s="64"/>
      <c r="I34" s="63"/>
      <c r="J34" s="63"/>
      <c r="K34" s="65"/>
    </row>
    <row r="35" spans="1:11" s="66" customFormat="1" ht="12.75" x14ac:dyDescent="0.25">
      <c r="A35" s="62"/>
      <c r="B35" s="63" t="s">
        <v>53</v>
      </c>
      <c r="C35" s="63"/>
      <c r="D35" s="63"/>
      <c r="E35" s="63"/>
      <c r="F35" s="63"/>
      <c r="G35" s="63"/>
      <c r="H35" s="67"/>
      <c r="I35" s="63"/>
      <c r="J35" s="63"/>
      <c r="K35" s="65"/>
    </row>
    <row r="36" spans="1:11" s="66" customFormat="1" ht="5.0999999999999996" customHeight="1" x14ac:dyDescent="0.25">
      <c r="A36" s="62"/>
      <c r="B36" s="63"/>
      <c r="C36" s="63"/>
      <c r="D36" s="68"/>
      <c r="E36" s="68"/>
      <c r="F36" s="68"/>
      <c r="G36" s="68"/>
      <c r="H36" s="68"/>
      <c r="I36" s="68"/>
      <c r="J36" s="63"/>
      <c r="K36" s="65"/>
    </row>
    <row r="37" spans="1:11" s="73" customFormat="1" ht="12.75" x14ac:dyDescent="0.25">
      <c r="A37" s="69"/>
      <c r="B37" s="70"/>
      <c r="C37" s="70"/>
      <c r="D37" s="71" t="s">
        <v>50</v>
      </c>
      <c r="E37" s="71"/>
      <c r="F37" s="71" t="s">
        <v>51</v>
      </c>
      <c r="G37" s="71"/>
      <c r="H37" s="71" t="s">
        <v>37</v>
      </c>
      <c r="I37" s="71"/>
      <c r="J37" s="70" t="s">
        <v>38</v>
      </c>
      <c r="K37" s="72"/>
    </row>
    <row r="38" spans="1:11" s="66" customFormat="1" ht="12.75" customHeight="1" x14ac:dyDescent="0.25">
      <c r="A38" s="62"/>
      <c r="B38" s="74"/>
      <c r="C38" s="75" t="s">
        <v>46</v>
      </c>
      <c r="D38" s="76">
        <f ca="1">IF(return_num=0,"",IF(return_first,date_previous_election+31,INDIRECT("D" &amp; return_row+return_num)))</f>
        <v>45108</v>
      </c>
      <c r="E38" s="77"/>
      <c r="F38" s="76">
        <f ca="1">IF(return_num=0,"",INDIRECT("F" &amp; return_row+return_num))</f>
        <v>45291</v>
      </c>
      <c r="G38" s="77"/>
      <c r="H38" s="76">
        <f ca="1">IF(return_num=0,"",INDIRECT("H" &amp; return_row+return_num))</f>
        <v>45321</v>
      </c>
      <c r="I38" s="77"/>
      <c r="J38" s="76" t="str">
        <f ca="1">IF(return_num=0,"",INDIRECT("J" &amp; return_row+return_num))</f>
        <v>As soon as practicable</v>
      </c>
      <c r="K38" s="65"/>
    </row>
    <row r="39" spans="1:11" s="66" customFormat="1" ht="5.0999999999999996" customHeight="1" x14ac:dyDescent="0.25">
      <c r="A39" s="62"/>
      <c r="B39" s="63"/>
      <c r="C39" s="63"/>
      <c r="D39" s="68"/>
      <c r="E39" s="68"/>
      <c r="F39" s="68"/>
      <c r="G39" s="68"/>
      <c r="H39" s="68"/>
      <c r="I39" s="68"/>
      <c r="J39" s="63"/>
      <c r="K39" s="65"/>
    </row>
    <row r="40" spans="1:11" s="66" customFormat="1" ht="12.75" customHeight="1" x14ac:dyDescent="0.25">
      <c r="A40" s="62"/>
      <c r="B40" s="74"/>
      <c r="C40" s="75" t="s">
        <v>39</v>
      </c>
      <c r="D40" s="76">
        <f>IF(return_num=0,"",IF(return_first,date_previous_election+31,DATE(YEAR(date_election)-1,7,1)))</f>
        <v>45108</v>
      </c>
      <c r="E40" s="77"/>
      <c r="F40" s="76">
        <f ca="1">IF(return_num=0,"",INDIRECT("F" &amp; return_row+return_num))</f>
        <v>45291</v>
      </c>
      <c r="G40" s="77"/>
      <c r="H40" s="68"/>
      <c r="I40" s="77"/>
      <c r="J40" s="63"/>
      <c r="K40" s="65"/>
    </row>
    <row r="41" spans="1:11" s="4" customFormat="1" ht="5.0999999999999996" customHeight="1" x14ac:dyDescent="0.25">
      <c r="A41" s="13"/>
      <c r="B41" s="14"/>
      <c r="C41" s="14"/>
      <c r="D41" s="14"/>
      <c r="E41" s="14"/>
      <c r="F41" s="14"/>
      <c r="G41" s="14"/>
      <c r="H41" s="39"/>
      <c r="I41" s="14"/>
      <c r="J41" s="14"/>
      <c r="K41" s="15"/>
    </row>
    <row r="42" spans="1:11" ht="12.75" customHeight="1" x14ac:dyDescent="0.25"/>
    <row r="43" spans="1:11" s="100" customFormat="1" ht="12.75" customHeight="1" x14ac:dyDescent="0.25">
      <c r="A43" s="99" t="s">
        <v>60</v>
      </c>
    </row>
    <row r="44" spans="1:11" s="101" customFormat="1" ht="12.75" customHeight="1" x14ac:dyDescent="0.25">
      <c r="A44" s="66" t="s">
        <v>28</v>
      </c>
    </row>
    <row r="45" spans="1:11" s="101" customFormat="1" ht="12.75" customHeight="1" x14ac:dyDescent="0.25">
      <c r="A45" s="66"/>
      <c r="B45" s="101" t="s">
        <v>72</v>
      </c>
    </row>
    <row r="46" spans="1:11" s="100" customFormat="1" ht="12.75" customHeight="1" x14ac:dyDescent="0.25">
      <c r="B46" s="101" t="s">
        <v>65</v>
      </c>
    </row>
    <row r="47" spans="1:11" s="101" customFormat="1" ht="12.75" customHeight="1" x14ac:dyDescent="0.25">
      <c r="B47" s="101" t="s">
        <v>66</v>
      </c>
    </row>
    <row r="48" spans="1:11" s="101" customFormat="1" ht="12.75" customHeight="1" x14ac:dyDescent="0.25">
      <c r="B48" s="101" t="s">
        <v>61</v>
      </c>
    </row>
    <row r="49" spans="1:4" s="101" customFormat="1" ht="12.75" customHeight="1" x14ac:dyDescent="0.25">
      <c r="B49" s="101" t="s">
        <v>62</v>
      </c>
    </row>
    <row r="50" spans="1:4" s="101" customFormat="1" ht="12.75" customHeight="1" x14ac:dyDescent="0.25">
      <c r="B50" s="101" t="s">
        <v>67</v>
      </c>
    </row>
    <row r="51" spans="1:4" s="101" customFormat="1" ht="12.75" customHeight="1" x14ac:dyDescent="0.25">
      <c r="B51" s="101" t="s">
        <v>63</v>
      </c>
    </row>
    <row r="52" spans="1:4" s="101" customFormat="1" ht="12.75" customHeight="1" x14ac:dyDescent="0.25">
      <c r="B52" s="101" t="s">
        <v>64</v>
      </c>
    </row>
    <row r="53" spans="1:4" s="101" customFormat="1" ht="12.75" customHeight="1" x14ac:dyDescent="0.25">
      <c r="B53" s="101" t="s">
        <v>68</v>
      </c>
    </row>
    <row r="54" spans="1:4" s="101" customFormat="1" ht="12.75" customHeight="1" x14ac:dyDescent="0.25">
      <c r="B54" s="101" t="s">
        <v>69</v>
      </c>
    </row>
    <row r="55" spans="1:4" s="101" customFormat="1" ht="12.75" customHeight="1" x14ac:dyDescent="0.25">
      <c r="A55" s="66" t="str">
        <f ca="1">"Information in this form will be published on the NTEC website, as required by section 224 of the Electoral Act"&amp;IF(return_num=0,".",IF(LEFT(INDIRECT("J" &amp; return_row+return_num),2)="as",", as soon as practicable after it is received by NTEC."," on "&amp;TEXT(INDIRECT("J" &amp; return_row+return_num),"dddd d mmmm yyyy")))</f>
        <v>Information in this form will be published on the NTEC website, as required by section 224 of the Electoral Act, as soon as practicable after it is received by NTEC.</v>
      </c>
    </row>
    <row r="56" spans="1:4" s="101" customFormat="1" ht="12.75" customHeight="1" x14ac:dyDescent="0.25">
      <c r="A56" s="102"/>
    </row>
    <row r="57" spans="1:4" s="51" customFormat="1" ht="12.75" customHeight="1" x14ac:dyDescent="0.25">
      <c r="A57" s="56" t="s">
        <v>41</v>
      </c>
      <c r="D57" s="60">
        <v>45528</v>
      </c>
    </row>
    <row r="58" spans="1:4" s="51" customFormat="1" ht="12.75" customHeight="1" x14ac:dyDescent="0.25">
      <c r="A58" s="56" t="s">
        <v>42</v>
      </c>
      <c r="D58" s="60">
        <v>45505</v>
      </c>
    </row>
    <row r="59" spans="1:4" s="51" customFormat="1" ht="12.75" customHeight="1" x14ac:dyDescent="0.25">
      <c r="A59" s="56" t="s">
        <v>43</v>
      </c>
      <c r="D59" s="60">
        <v>44065</v>
      </c>
    </row>
    <row r="60" spans="1:4" s="51" customFormat="1" ht="12.75" hidden="1" x14ac:dyDescent="0.25">
      <c r="A60" s="49">
        <v>1</v>
      </c>
      <c r="B60" s="51">
        <v>25</v>
      </c>
      <c r="C60" s="61" t="b">
        <v>0</v>
      </c>
    </row>
  </sheetData>
  <sheetProtection sheet="1" selectLockedCells="1"/>
  <mergeCells count="6">
    <mergeCell ref="A6:C6"/>
    <mergeCell ref="A12:K12"/>
    <mergeCell ref="A9:K9"/>
    <mergeCell ref="A10:K10"/>
    <mergeCell ref="G7:K7"/>
    <mergeCell ref="A7:C7"/>
  </mergeCells>
  <hyperlinks>
    <hyperlink ref="A6" r:id="rId1" display="mailto:ntec@nt.gov.au"/>
    <hyperlink ref="A7" r:id="rId2" display="www.ntec.nt.gov.au"/>
    <hyperlink ref="A6:C6" r:id="rId3" display="Email:  disclosure.ntec@nt.gov.au"/>
    <hyperlink ref="G7" r:id="rId4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Option Button 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24</xdr:row>
                    <xdr:rowOff>152400</xdr:rowOff>
                  </from>
                  <to>
                    <xdr:col>1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Option Button 2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25</xdr:row>
                    <xdr:rowOff>152400</xdr:rowOff>
                  </from>
                  <to>
                    <xdr:col>2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Option Button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26</xdr:row>
                    <xdr:rowOff>161925</xdr:rowOff>
                  </from>
                  <to>
                    <xdr:col>2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Option Button 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28</xdr:row>
                    <xdr:rowOff>0</xdr:rowOff>
                  </from>
                  <to>
                    <xdr:col>2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Option Button 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2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Option Button 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30</xdr:row>
                    <xdr:rowOff>0</xdr:rowOff>
                  </from>
                  <to>
                    <xdr:col>2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142875</xdr:rowOff>
                  </from>
                  <to>
                    <xdr:col>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G38" sqref="G38"/>
    </sheetView>
  </sheetViews>
  <sheetFormatPr defaultRowHeight="14.25" x14ac:dyDescent="0.25"/>
  <cols>
    <col min="1" max="1" width="1.5703125" style="1" customWidth="1"/>
    <col min="2" max="2" width="20.42578125" style="1" customWidth="1"/>
    <col min="3" max="3" width="4.5703125" style="1" customWidth="1"/>
    <col min="4" max="4" width="23.85546875" style="1" customWidth="1"/>
    <col min="5" max="5" width="30.7109375" style="1" customWidth="1"/>
    <col min="6" max="6" width="5.140625" style="1" customWidth="1"/>
    <col min="7" max="7" width="30.7109375" style="1" customWidth="1"/>
    <col min="8" max="8" width="1.7109375" style="1" customWidth="1"/>
    <col min="9" max="16384" width="9.140625" style="1"/>
  </cols>
  <sheetData>
    <row r="1" spans="1:8" ht="60" customHeight="1" x14ac:dyDescent="0.25">
      <c r="A1" s="116" t="str">
        <f ca="1">CLEAN(return_name) &amp;IF(return_num=0,""," - "&amp;instructions!A10)</f>
        <v xml:space="preserve">Election return of gifts received - non-party candidates - 2024 Territory Election - Six month return </v>
      </c>
      <c r="B1" s="116"/>
      <c r="C1" s="116"/>
      <c r="D1" s="116"/>
      <c r="E1" s="116"/>
      <c r="F1" s="116"/>
      <c r="G1" s="116"/>
      <c r="H1" s="116"/>
    </row>
    <row r="2" spans="1:8" ht="17.100000000000001" customHeight="1" x14ac:dyDescent="0.25">
      <c r="A2" s="82" t="s">
        <v>23</v>
      </c>
      <c r="B2" s="83"/>
      <c r="C2" s="83"/>
      <c r="D2" s="83"/>
      <c r="E2" s="83"/>
      <c r="F2" s="83"/>
      <c r="G2" s="83"/>
      <c r="H2" s="84"/>
    </row>
    <row r="3" spans="1:8" s="4" customFormat="1" ht="5.0999999999999996" customHeight="1" x14ac:dyDescent="0.25">
      <c r="A3" s="85"/>
      <c r="B3" s="2"/>
      <c r="C3" s="2"/>
      <c r="D3" s="2"/>
      <c r="E3" s="2"/>
      <c r="F3" s="2"/>
      <c r="G3" s="2"/>
      <c r="H3" s="86"/>
    </row>
    <row r="4" spans="1:8" s="4" customFormat="1" ht="12.75" x14ac:dyDescent="0.25">
      <c r="A4" s="87"/>
      <c r="B4" s="5"/>
      <c r="C4" s="5" t="s">
        <v>15</v>
      </c>
      <c r="D4" s="113"/>
      <c r="E4" s="114"/>
      <c r="F4" s="114"/>
      <c r="G4" s="115"/>
      <c r="H4" s="86"/>
    </row>
    <row r="5" spans="1:8" s="4" customFormat="1" ht="5.0999999999999996" customHeight="1" x14ac:dyDescent="0.25">
      <c r="A5" s="85"/>
      <c r="B5" s="2"/>
      <c r="C5" s="2"/>
      <c r="D5" s="2"/>
      <c r="E5" s="2"/>
      <c r="F5" s="2"/>
      <c r="G5" s="2"/>
      <c r="H5" s="86"/>
    </row>
    <row r="6" spans="1:8" s="4" customFormat="1" ht="12.75" x14ac:dyDescent="0.25">
      <c r="A6" s="87"/>
      <c r="B6" s="5"/>
      <c r="C6" s="5" t="s">
        <v>16</v>
      </c>
      <c r="D6" s="113"/>
      <c r="E6" s="114"/>
      <c r="F6" s="114"/>
      <c r="G6" s="115"/>
      <c r="H6" s="86"/>
    </row>
    <row r="7" spans="1:8" s="4" customFormat="1" ht="5.0999999999999996" customHeight="1" x14ac:dyDescent="0.25">
      <c r="A7" s="88"/>
      <c r="B7" s="9"/>
      <c r="C7" s="9"/>
      <c r="D7" s="9"/>
      <c r="E7" s="9"/>
      <c r="F7" s="9"/>
      <c r="G7" s="9"/>
      <c r="H7" s="86"/>
    </row>
    <row r="8" spans="1:8" s="4" customFormat="1" ht="12.75" x14ac:dyDescent="0.25">
      <c r="A8" s="87"/>
      <c r="B8" s="5"/>
      <c r="C8" s="5" t="s">
        <v>25</v>
      </c>
      <c r="D8" s="113"/>
      <c r="E8" s="114"/>
      <c r="F8" s="114"/>
      <c r="G8" s="115"/>
      <c r="H8" s="86"/>
    </row>
    <row r="9" spans="1:8" s="4" customFormat="1" ht="5.0999999999999996" customHeight="1" x14ac:dyDescent="0.25">
      <c r="A9" s="88"/>
      <c r="B9" s="9"/>
      <c r="C9" s="9"/>
      <c r="D9" s="9"/>
      <c r="E9" s="9"/>
      <c r="F9" s="9"/>
      <c r="G9" s="9"/>
      <c r="H9" s="86"/>
    </row>
    <row r="10" spans="1:8" s="4" customFormat="1" ht="12.75" x14ac:dyDescent="0.25">
      <c r="A10" s="87"/>
      <c r="B10" s="5"/>
      <c r="C10" s="5" t="s">
        <v>17</v>
      </c>
      <c r="D10" s="113"/>
      <c r="E10" s="114"/>
      <c r="F10" s="114"/>
      <c r="G10" s="115"/>
      <c r="H10" s="86"/>
    </row>
    <row r="11" spans="1:8" s="4" customFormat="1" ht="5.0999999999999996" customHeight="1" x14ac:dyDescent="0.25">
      <c r="A11" s="88"/>
      <c r="B11" s="9"/>
      <c r="C11" s="9"/>
      <c r="D11" s="9"/>
      <c r="E11" s="9"/>
      <c r="F11" s="9"/>
      <c r="G11" s="9"/>
      <c r="H11" s="86"/>
    </row>
    <row r="12" spans="1:8" s="4" customFormat="1" ht="12.75" x14ac:dyDescent="0.25">
      <c r="A12" s="87"/>
      <c r="B12" s="5"/>
      <c r="C12" s="5" t="s">
        <v>19</v>
      </c>
      <c r="D12" s="113"/>
      <c r="E12" s="114"/>
      <c r="F12" s="114"/>
      <c r="G12" s="115"/>
      <c r="H12" s="86"/>
    </row>
    <row r="13" spans="1:8" s="4" customFormat="1" ht="12.75" x14ac:dyDescent="0.25">
      <c r="A13" s="87"/>
      <c r="B13" s="5"/>
      <c r="C13" s="5"/>
      <c r="D13" s="6" t="s">
        <v>21</v>
      </c>
      <c r="E13" s="6"/>
      <c r="F13" s="6"/>
      <c r="G13" s="7"/>
      <c r="H13" s="86"/>
    </row>
    <row r="14" spans="1:8" s="4" customFormat="1" ht="5.0999999999999996" customHeight="1" x14ac:dyDescent="0.25">
      <c r="A14" s="85"/>
      <c r="B14" s="2"/>
      <c r="C14" s="2"/>
      <c r="D14" s="2"/>
      <c r="E14" s="2"/>
      <c r="F14" s="2"/>
      <c r="G14" s="2"/>
      <c r="H14" s="86"/>
    </row>
    <row r="15" spans="1:8" ht="17.100000000000001" customHeight="1" x14ac:dyDescent="0.25">
      <c r="A15" s="89" t="s">
        <v>24</v>
      </c>
      <c r="B15" s="10"/>
      <c r="C15" s="10"/>
      <c r="D15" s="10"/>
      <c r="E15" s="10"/>
      <c r="F15" s="10"/>
      <c r="G15" s="10"/>
      <c r="H15" s="90"/>
    </row>
    <row r="16" spans="1:8" s="4" customFormat="1" ht="5.0999999999999996" customHeight="1" x14ac:dyDescent="0.25">
      <c r="A16" s="85"/>
      <c r="B16" s="2"/>
      <c r="C16" s="2"/>
      <c r="D16" s="2"/>
      <c r="E16" s="2"/>
      <c r="F16" s="2"/>
      <c r="G16" s="2"/>
      <c r="H16" s="86"/>
    </row>
    <row r="17" spans="1:8" s="4" customFormat="1" ht="12.75" x14ac:dyDescent="0.25">
      <c r="A17" s="87"/>
      <c r="B17" s="6" t="s">
        <v>58</v>
      </c>
      <c r="C17" s="5"/>
      <c r="D17" s="6"/>
      <c r="E17" s="6"/>
      <c r="F17" s="6"/>
      <c r="G17" s="7"/>
      <c r="H17" s="86"/>
    </row>
    <row r="18" spans="1:8" s="4" customFormat="1" ht="5.0999999999999996" customHeight="1" x14ac:dyDescent="0.25">
      <c r="A18" s="85"/>
      <c r="B18" s="2"/>
      <c r="C18" s="2"/>
      <c r="D18" s="2"/>
      <c r="E18" s="2"/>
      <c r="F18" s="2"/>
      <c r="G18" s="2"/>
      <c r="H18" s="86"/>
    </row>
    <row r="19" spans="1:8" s="4" customFormat="1" ht="12.75" x14ac:dyDescent="0.25">
      <c r="A19" s="87"/>
      <c r="B19" s="5"/>
      <c r="C19" s="5" t="s">
        <v>15</v>
      </c>
      <c r="D19" s="113"/>
      <c r="E19" s="114"/>
      <c r="F19" s="114"/>
      <c r="G19" s="115"/>
      <c r="H19" s="86"/>
    </row>
    <row r="20" spans="1:8" s="4" customFormat="1" ht="5.0999999999999996" customHeight="1" x14ac:dyDescent="0.25">
      <c r="A20" s="85"/>
      <c r="B20" s="2"/>
      <c r="C20" s="2"/>
      <c r="D20" s="2"/>
      <c r="E20" s="2"/>
      <c r="F20" s="2"/>
      <c r="G20" s="2"/>
      <c r="H20" s="86"/>
    </row>
    <row r="21" spans="1:8" s="4" customFormat="1" ht="12.75" x14ac:dyDescent="0.25">
      <c r="A21" s="87"/>
      <c r="B21" s="5"/>
      <c r="C21" s="5" t="s">
        <v>16</v>
      </c>
      <c r="D21" s="113"/>
      <c r="E21" s="114"/>
      <c r="F21" s="114"/>
      <c r="G21" s="115"/>
      <c r="H21" s="86"/>
    </row>
    <row r="22" spans="1:8" s="4" customFormat="1" ht="5.0999999999999996" customHeight="1" x14ac:dyDescent="0.25">
      <c r="A22" s="85"/>
      <c r="B22" s="2"/>
      <c r="C22" s="2"/>
      <c r="D22" s="2"/>
      <c r="E22" s="2"/>
      <c r="F22" s="2"/>
      <c r="G22" s="2"/>
      <c r="H22" s="86"/>
    </row>
    <row r="23" spans="1:8" s="4" customFormat="1" ht="12.75" x14ac:dyDescent="0.25">
      <c r="A23" s="87"/>
      <c r="B23" s="5"/>
      <c r="C23" s="5" t="s">
        <v>17</v>
      </c>
      <c r="D23" s="12" t="s">
        <v>18</v>
      </c>
      <c r="E23" s="113"/>
      <c r="F23" s="114"/>
      <c r="G23" s="115"/>
      <c r="H23" s="86"/>
    </row>
    <row r="24" spans="1:8" s="4" customFormat="1" ht="5.0999999999999996" customHeight="1" x14ac:dyDescent="0.25">
      <c r="A24" s="88"/>
      <c r="B24" s="9"/>
      <c r="C24" s="9"/>
      <c r="D24" s="9"/>
      <c r="E24" s="9"/>
      <c r="F24" s="9"/>
      <c r="G24" s="9"/>
      <c r="H24" s="86"/>
    </row>
    <row r="25" spans="1:8" s="4" customFormat="1" ht="12.75" x14ac:dyDescent="0.25">
      <c r="A25" s="87"/>
      <c r="B25" s="5"/>
      <c r="C25" s="5" t="s">
        <v>19</v>
      </c>
      <c r="D25" s="12" t="s">
        <v>18</v>
      </c>
      <c r="E25" s="113"/>
      <c r="F25" s="114"/>
      <c r="G25" s="115"/>
      <c r="H25" s="86"/>
    </row>
    <row r="26" spans="1:8" s="4" customFormat="1" ht="12.75" x14ac:dyDescent="0.25">
      <c r="A26" s="87"/>
      <c r="B26" s="120" t="s">
        <v>20</v>
      </c>
      <c r="C26" s="120"/>
      <c r="D26" s="120"/>
      <c r="E26" s="120"/>
      <c r="F26" s="120"/>
      <c r="G26" s="120"/>
      <c r="H26" s="86"/>
    </row>
    <row r="27" spans="1:8" s="4" customFormat="1" ht="5.0999999999999996" customHeight="1" x14ac:dyDescent="0.25">
      <c r="A27" s="88"/>
      <c r="B27" s="9"/>
      <c r="C27" s="9"/>
      <c r="D27" s="9"/>
      <c r="E27" s="9"/>
      <c r="F27" s="9"/>
      <c r="G27" s="9"/>
      <c r="H27" s="86"/>
    </row>
    <row r="28" spans="1:8" ht="17.100000000000001" customHeight="1" x14ac:dyDescent="0.25">
      <c r="A28" s="89" t="s">
        <v>26</v>
      </c>
      <c r="B28" s="10"/>
      <c r="C28" s="10"/>
      <c r="D28" s="10"/>
      <c r="E28" s="10"/>
      <c r="F28" s="10"/>
      <c r="G28" s="10"/>
      <c r="H28" s="90"/>
    </row>
    <row r="29" spans="1:8" s="4" customFormat="1" ht="5.0999999999999996" customHeight="1" x14ac:dyDescent="0.25">
      <c r="A29" s="88"/>
      <c r="B29" s="9"/>
      <c r="C29" s="9"/>
      <c r="D29" s="9"/>
      <c r="E29" s="9"/>
      <c r="F29" s="9"/>
      <c r="G29" s="9"/>
      <c r="H29" s="86"/>
    </row>
    <row r="30" spans="1:8" s="4" customFormat="1" ht="22.5" customHeight="1" x14ac:dyDescent="0.25">
      <c r="A30" s="117" t="s">
        <v>10</v>
      </c>
      <c r="B30" s="118"/>
      <c r="C30" s="8"/>
      <c r="D30" s="119" t="s">
        <v>4</v>
      </c>
      <c r="E30" s="119"/>
      <c r="F30" s="119"/>
      <c r="G30" s="119"/>
      <c r="H30" s="86"/>
    </row>
    <row r="31" spans="1:8" ht="5.0999999999999996" customHeight="1" x14ac:dyDescent="0.25">
      <c r="A31" s="91"/>
      <c r="B31" s="14"/>
      <c r="C31" s="14"/>
      <c r="D31" s="14"/>
      <c r="E31" s="14"/>
      <c r="F31" s="14"/>
      <c r="G31" s="14"/>
      <c r="H31" s="92"/>
    </row>
    <row r="32" spans="1:8" ht="15" x14ac:dyDescent="0.25">
      <c r="A32" s="89" t="s">
        <v>57</v>
      </c>
      <c r="B32" s="16"/>
      <c r="C32" s="16"/>
      <c r="D32" s="16"/>
      <c r="E32" s="16"/>
      <c r="F32" s="16"/>
      <c r="G32" s="16"/>
      <c r="H32" s="93"/>
    </row>
    <row r="33" spans="1:8" s="4" customFormat="1" ht="5.0999999999999996" customHeight="1" x14ac:dyDescent="0.25">
      <c r="A33" s="88"/>
      <c r="B33" s="9"/>
      <c r="C33" s="9"/>
      <c r="D33" s="9"/>
      <c r="E33" s="9"/>
      <c r="F33" s="9"/>
      <c r="G33" s="9"/>
      <c r="H33" s="86"/>
    </row>
    <row r="34" spans="1:8" x14ac:dyDescent="0.25">
      <c r="A34" s="94"/>
      <c r="B34" s="12"/>
      <c r="C34" s="12"/>
      <c r="D34" s="11" t="s">
        <v>46</v>
      </c>
      <c r="E34" s="79">
        <f ca="1">disclosure_starts</f>
        <v>45108</v>
      </c>
      <c r="F34" s="98" t="s">
        <v>54</v>
      </c>
      <c r="G34" s="79">
        <f ca="1">disclosure_ends</f>
        <v>45291</v>
      </c>
      <c r="H34" s="86"/>
    </row>
    <row r="35" spans="1:8" ht="5.0999999999999996" customHeight="1" x14ac:dyDescent="0.25">
      <c r="A35" s="94"/>
      <c r="B35" s="12"/>
      <c r="C35" s="12"/>
      <c r="D35" s="12"/>
      <c r="E35" s="12"/>
      <c r="F35" s="12"/>
      <c r="G35" s="12"/>
      <c r="H35" s="86"/>
    </row>
    <row r="36" spans="1:8" x14ac:dyDescent="0.25">
      <c r="A36" s="94"/>
      <c r="B36" s="12"/>
      <c r="C36" s="12"/>
      <c r="D36" s="31"/>
      <c r="E36" s="11"/>
      <c r="F36" s="11" t="s">
        <v>47</v>
      </c>
      <c r="G36" s="80"/>
      <c r="H36" s="86"/>
    </row>
    <row r="37" spans="1:8" ht="5.0999999999999996" customHeight="1" x14ac:dyDescent="0.25">
      <c r="A37" s="94"/>
      <c r="B37" s="12"/>
      <c r="C37" s="12"/>
      <c r="D37" s="11"/>
      <c r="E37" s="78"/>
      <c r="F37" s="78"/>
      <c r="G37" s="78"/>
      <c r="H37" s="86"/>
    </row>
    <row r="38" spans="1:8" x14ac:dyDescent="0.25">
      <c r="A38" s="94"/>
      <c r="B38" s="12"/>
      <c r="C38" s="12"/>
      <c r="D38" s="11"/>
      <c r="E38" s="11"/>
      <c r="F38" s="11" t="s">
        <v>44</v>
      </c>
      <c r="G38" s="81"/>
      <c r="H38" s="86"/>
    </row>
    <row r="39" spans="1:8" ht="5.0999999999999996" customHeight="1" x14ac:dyDescent="0.25">
      <c r="A39" s="94"/>
      <c r="B39" s="11"/>
      <c r="C39" s="78"/>
      <c r="D39" s="78"/>
      <c r="E39" s="78"/>
      <c r="F39" s="12"/>
      <c r="G39" s="12"/>
      <c r="H39" s="86"/>
    </row>
    <row r="40" spans="1:8" ht="31.5" customHeight="1" x14ac:dyDescent="0.25">
      <c r="A40" s="94"/>
      <c r="B40" s="112" t="str">
        <f ca="1">"If gifts of $200 or more were received from the same person or organisation in the gift aggregation period 
("&amp;TEXT(aggregation_starts,"dddd d mmmm yyyy")&amp;" to "&amp;TEXT(aggregation_ends,"dddd d mmmm yyyy")&amp;"), complete the required details on the 'gifts' tab."</f>
        <v>If gifts of $200 or more were received from the same person or organisation in the gift aggregation period 
(Saturday 1 July 2023 to Sunday 31 December 2023), complete the required details on the 'gifts' tab.</v>
      </c>
      <c r="C40" s="112"/>
      <c r="D40" s="112"/>
      <c r="E40" s="112"/>
      <c r="F40" s="112"/>
      <c r="G40" s="112"/>
      <c r="H40" s="86"/>
    </row>
    <row r="41" spans="1:8" ht="5.0999999999999996" customHeight="1" x14ac:dyDescent="0.25">
      <c r="A41" s="95"/>
      <c r="B41" s="96"/>
      <c r="C41" s="96"/>
      <c r="D41" s="96"/>
      <c r="E41" s="96"/>
      <c r="F41" s="96"/>
      <c r="G41" s="96"/>
      <c r="H41" s="97"/>
    </row>
  </sheetData>
  <sheetProtection sheet="1" selectLockedCells="1"/>
  <mergeCells count="14">
    <mergeCell ref="B40:G40"/>
    <mergeCell ref="D10:G10"/>
    <mergeCell ref="A1:H1"/>
    <mergeCell ref="D4:G4"/>
    <mergeCell ref="D6:G6"/>
    <mergeCell ref="D8:G8"/>
    <mergeCell ref="E25:G25"/>
    <mergeCell ref="A30:B30"/>
    <mergeCell ref="D30:G30"/>
    <mergeCell ref="D12:G12"/>
    <mergeCell ref="D19:G19"/>
    <mergeCell ref="D21:G21"/>
    <mergeCell ref="E23:G23"/>
    <mergeCell ref="B26:G26"/>
  </mergeCells>
  <printOptions horizontalCentered="1"/>
  <pageMargins left="0.70866141732283472" right="0.70866141732283472" top="0.31496062992125984" bottom="0.43307086614173229" header="0.31496062992125984" footer="0.43307086614173229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A6" sqref="A6"/>
    </sheetView>
  </sheetViews>
  <sheetFormatPr defaultRowHeight="12.75" x14ac:dyDescent="0.25"/>
  <cols>
    <col min="1" max="1" width="31.85546875" style="26" customWidth="1"/>
    <col min="2" max="4" width="20.7109375" style="26" customWidth="1"/>
    <col min="5" max="6" width="25.7109375" style="26" customWidth="1"/>
    <col min="7" max="7" width="10.7109375" style="27" customWidth="1"/>
    <col min="8" max="8" width="10.7109375" style="28" customWidth="1"/>
    <col min="9" max="9" width="37.28515625" style="44" customWidth="1"/>
    <col min="10" max="10" width="37.28515625" style="30" customWidth="1"/>
    <col min="11" max="16384" width="9.140625" style="29"/>
  </cols>
  <sheetData>
    <row r="1" spans="1:10" s="17" customFormat="1" ht="30" customHeight="1" x14ac:dyDescent="0.25">
      <c r="A1" s="121" t="str">
        <f ca="1">CLEAN(return_name)&amp;IF(return_num=0,""," - "&amp;instructions!A10)&amp;IF('candidate details &amp; totals'!D4="",""," - "&amp;'candidate details &amp; totals'!D6&amp;" "&amp;'candidate details &amp; totals'!D4&amp;", "&amp;'candidate details &amp; totals'!D8)</f>
        <v xml:space="preserve">Election return of gifts received - non-party candidates - 2024 Territory Election - Six month return 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s="18" customFormat="1" ht="17.100000000000001" customHeight="1" x14ac:dyDescent="0.25">
      <c r="A2" s="122" t="s">
        <v>45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s="19" customFormat="1" ht="27" customHeight="1" x14ac:dyDescent="0.25">
      <c r="A3" s="128" t="s">
        <v>52</v>
      </c>
      <c r="B3" s="128"/>
      <c r="C3" s="128"/>
      <c r="D3" s="128"/>
      <c r="E3" s="128"/>
      <c r="F3" s="128"/>
      <c r="G3" s="126" t="s">
        <v>3</v>
      </c>
      <c r="H3" s="127" t="s">
        <v>2</v>
      </c>
      <c r="I3" s="125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3" s="125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4" spans="1:10" s="23" customFormat="1" x14ac:dyDescent="0.2">
      <c r="A4" s="20" t="s">
        <v>9</v>
      </c>
      <c r="B4" s="123" t="s">
        <v>11</v>
      </c>
      <c r="C4" s="124"/>
      <c r="D4" s="21"/>
      <c r="E4" s="22"/>
      <c r="F4" s="22"/>
      <c r="G4" s="126"/>
      <c r="H4" s="127"/>
      <c r="I4" s="125"/>
      <c r="J4" s="125"/>
    </row>
    <row r="5" spans="1:10" s="23" customFormat="1" x14ac:dyDescent="0.2">
      <c r="A5" s="24" t="s">
        <v>6</v>
      </c>
      <c r="B5" s="24" t="s">
        <v>7</v>
      </c>
      <c r="C5" s="25" t="s">
        <v>8</v>
      </c>
      <c r="D5" s="21" t="s">
        <v>14</v>
      </c>
      <c r="E5" s="22" t="s">
        <v>0</v>
      </c>
      <c r="F5" s="22" t="s">
        <v>1</v>
      </c>
      <c r="G5" s="126"/>
      <c r="H5" s="127"/>
      <c r="I5" s="125"/>
      <c r="J5" s="125"/>
    </row>
  </sheetData>
  <sheetProtection sheet="1" selectLockedCells="1"/>
  <mergeCells count="8">
    <mergeCell ref="A1:J1"/>
    <mergeCell ref="A2:J2"/>
    <mergeCell ref="B4:C4"/>
    <mergeCell ref="J3:J5"/>
    <mergeCell ref="G3:G5"/>
    <mergeCell ref="H3:H5"/>
    <mergeCell ref="I3:I5"/>
    <mergeCell ref="A3:F3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instructions</vt:lpstr>
      <vt:lpstr>candidate details &amp; totals</vt:lpstr>
      <vt:lpstr>gifts</vt:lpstr>
      <vt:lpstr>aggregation_ends</vt:lpstr>
      <vt:lpstr>aggregation_starts</vt:lpstr>
      <vt:lpstr>date_election</vt:lpstr>
      <vt:lpstr>date_previous_election</vt:lpstr>
      <vt:lpstr>date_writ_issued</vt:lpstr>
      <vt:lpstr>disclosure_ends</vt:lpstr>
      <vt:lpstr>disclosure_starts</vt:lpstr>
      <vt:lpstr>return_first</vt:lpstr>
      <vt:lpstr>return_name</vt:lpstr>
      <vt:lpstr>return_name_sub</vt:lpstr>
      <vt:lpstr>return_num</vt:lpstr>
      <vt:lpstr>return_row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Christopher Brack</cp:lastModifiedBy>
  <cp:lastPrinted>2016-07-09T12:43:14Z</cp:lastPrinted>
  <dcterms:created xsi:type="dcterms:W3CDTF">2013-06-12T07:47:15Z</dcterms:created>
  <dcterms:modified xsi:type="dcterms:W3CDTF">2024-01-18T23:55:03Z</dcterms:modified>
</cp:coreProperties>
</file>